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5B95BE0-0334-47D0-9359-2C76971BAB5D}" xr6:coauthVersionLast="47" xr6:coauthVersionMax="47" xr10:uidLastSave="{00000000-0000-0000-0000-000000000000}"/>
  <bookViews>
    <workbookView xWindow="-120" yWindow="-120" windowWidth="20730" windowHeight="11040" tabRatio="601" xr2:uid="{00000000-000D-0000-FFFF-FFFF00000000}"/>
  </bookViews>
  <sheets>
    <sheet name="Title" sheetId="1" r:id="rId1"/>
    <sheet name="Parish" sheetId="3" r:id="rId2"/>
    <sheet name="Elem School" sheetId="4" r:id="rId3"/>
    <sheet name="Rel Ed" sheetId="5" r:id="rId4"/>
    <sheet name="High School" sheetId="6" r:id="rId5"/>
    <sheet name="Cemetery" sheetId="7" r:id="rId6"/>
  </sheets>
  <definedNames>
    <definedName name="_xlnm.Print_Area" localSheetId="5">Cemetery!$A$1:$K$144</definedName>
    <definedName name="_xlnm.Print_Area" localSheetId="0">Title!$A$2:$L$87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5" l="1"/>
  <c r="K276" i="3"/>
  <c r="K218" i="3"/>
  <c r="K72" i="4"/>
  <c r="K53" i="5"/>
  <c r="G60" i="5"/>
  <c r="G12" i="5"/>
  <c r="G14" i="5" s="1"/>
  <c r="G11" i="3" s="1"/>
  <c r="K132" i="3"/>
  <c r="K124" i="3"/>
  <c r="K123" i="3"/>
  <c r="K122" i="3"/>
  <c r="K211" i="3"/>
  <c r="P95" i="3"/>
  <c r="S126" i="5"/>
  <c r="S107" i="5"/>
  <c r="T211" i="3"/>
  <c r="R211" i="3"/>
  <c r="R209" i="3"/>
  <c r="P107" i="5"/>
  <c r="P86" i="5"/>
  <c r="P84" i="5"/>
  <c r="P83" i="5"/>
  <c r="P79" i="5"/>
  <c r="P72" i="5"/>
  <c r="P54" i="5"/>
  <c r="K67" i="5"/>
  <c r="P277" i="3"/>
  <c r="P263" i="3"/>
  <c r="Q252" i="3"/>
  <c r="Q251" i="3"/>
  <c r="Q250" i="3"/>
  <c r="P246" i="3"/>
  <c r="P196" i="3"/>
  <c r="P188" i="3"/>
  <c r="P187" i="3"/>
  <c r="P186" i="3"/>
  <c r="P185" i="3"/>
  <c r="P184" i="3"/>
  <c r="P183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34" i="3"/>
  <c r="P121" i="3"/>
  <c r="P74" i="3"/>
  <c r="P73" i="3"/>
  <c r="P72" i="3"/>
  <c r="P71" i="3"/>
  <c r="P67" i="3"/>
  <c r="P66" i="3"/>
  <c r="P63" i="3"/>
  <c r="P62" i="3"/>
  <c r="O68" i="5"/>
  <c r="O75" i="5" s="1"/>
  <c r="O31" i="3"/>
  <c r="O138" i="5"/>
  <c r="O130" i="5"/>
  <c r="O25" i="5" s="1"/>
  <c r="O123" i="5"/>
  <c r="O24" i="5" s="1"/>
  <c r="O109" i="5"/>
  <c r="O22" i="5" s="1"/>
  <c r="O89" i="5"/>
  <c r="O21" i="5" s="1"/>
  <c r="O60" i="5"/>
  <c r="O12" i="5" s="1"/>
  <c r="P12" i="5" s="1"/>
  <c r="O26" i="5"/>
  <c r="O23" i="5"/>
  <c r="O275" i="3"/>
  <c r="P275" i="3"/>
  <c r="O254" i="3"/>
  <c r="P254" i="3"/>
  <c r="Q254" i="3" s="1"/>
  <c r="O211" i="3"/>
  <c r="P211" i="3" s="1"/>
  <c r="O210" i="3"/>
  <c r="P210" i="3" s="1"/>
  <c r="O209" i="3"/>
  <c r="O195" i="3"/>
  <c r="P195" i="3"/>
  <c r="O197" i="3"/>
  <c r="O198" i="3"/>
  <c r="P198" i="3" s="1"/>
  <c r="O199" i="3"/>
  <c r="P199" i="3"/>
  <c r="O200" i="3"/>
  <c r="P200" i="3"/>
  <c r="O190" i="3"/>
  <c r="P190" i="3"/>
  <c r="O189" i="3"/>
  <c r="P189" i="3"/>
  <c r="O138" i="3"/>
  <c r="O142" i="3"/>
  <c r="O9" i="3" s="1"/>
  <c r="O83" i="3"/>
  <c r="P83" i="3" s="1"/>
  <c r="O271" i="3"/>
  <c r="O26" i="3" s="1"/>
  <c r="O259" i="3"/>
  <c r="O256" i="3"/>
  <c r="O25" i="3"/>
  <c r="O237" i="3"/>
  <c r="O234" i="3"/>
  <c r="O239" i="3" s="1"/>
  <c r="O24" i="3" s="1"/>
  <c r="O231" i="3"/>
  <c r="O228" i="3"/>
  <c r="O222" i="3"/>
  <c r="O23" i="3"/>
  <c r="O206" i="3"/>
  <c r="O179" i="3"/>
  <c r="O155" i="3"/>
  <c r="O128" i="3"/>
  <c r="O8" i="3" s="1"/>
  <c r="O112" i="3"/>
  <c r="O100" i="3"/>
  <c r="O93" i="3"/>
  <c r="O88" i="3"/>
  <c r="O81" i="3"/>
  <c r="O76" i="3"/>
  <c r="O69" i="3"/>
  <c r="O58" i="3"/>
  <c r="O42" i="3"/>
  <c r="O30" i="3"/>
  <c r="O28" i="3"/>
  <c r="O13" i="3"/>
  <c r="O12" i="3"/>
  <c r="O10" i="3"/>
  <c r="M138" i="5"/>
  <c r="M130" i="5"/>
  <c r="M25" i="5"/>
  <c r="M123" i="5"/>
  <c r="M24" i="5" s="1"/>
  <c r="M109" i="5"/>
  <c r="M96" i="5"/>
  <c r="M89" i="5"/>
  <c r="M75" i="5"/>
  <c r="M60" i="5"/>
  <c r="M12" i="5"/>
  <c r="M14" i="5" s="1"/>
  <c r="M50" i="5"/>
  <c r="M26" i="5"/>
  <c r="M23" i="5"/>
  <c r="M22" i="5"/>
  <c r="M283" i="3"/>
  <c r="M27" i="3"/>
  <c r="M271" i="3"/>
  <c r="M26" i="3" s="1"/>
  <c r="M259" i="3"/>
  <c r="M256" i="3"/>
  <c r="M25" i="3"/>
  <c r="M237" i="3"/>
  <c r="M234" i="3"/>
  <c r="M231" i="3"/>
  <c r="M228" i="3"/>
  <c r="M239" i="3" s="1"/>
  <c r="M24" i="3" s="1"/>
  <c r="M222" i="3"/>
  <c r="M23" i="3"/>
  <c r="M214" i="3"/>
  <c r="M22" i="3"/>
  <c r="M206" i="3"/>
  <c r="M202" i="3"/>
  <c r="M191" i="3"/>
  <c r="M20" i="3"/>
  <c r="M179" i="3"/>
  <c r="M19" i="3"/>
  <c r="M155" i="3"/>
  <c r="M142" i="3"/>
  <c r="M9" i="3"/>
  <c r="M128" i="3"/>
  <c r="M8" i="3" s="1"/>
  <c r="M112" i="3"/>
  <c r="M100" i="3"/>
  <c r="M93" i="3"/>
  <c r="M88" i="3"/>
  <c r="M81" i="3"/>
  <c r="M76" i="3"/>
  <c r="M69" i="3"/>
  <c r="M102" i="3" s="1"/>
  <c r="M58" i="3"/>
  <c r="M42" i="3"/>
  <c r="M30" i="3"/>
  <c r="M28" i="3"/>
  <c r="M13" i="3"/>
  <c r="M12" i="3"/>
  <c r="M10" i="3"/>
  <c r="K60" i="7"/>
  <c r="I42" i="3"/>
  <c r="I23" i="5"/>
  <c r="G66" i="4"/>
  <c r="G12" i="4" s="1"/>
  <c r="I62" i="7"/>
  <c r="I10" i="7" s="1"/>
  <c r="I12" i="7" s="1"/>
  <c r="G62" i="7"/>
  <c r="G10" i="7"/>
  <c r="G12" i="7" s="1"/>
  <c r="G13" i="3" s="1"/>
  <c r="K13" i="3" s="1"/>
  <c r="G62" i="6"/>
  <c r="G12" i="6"/>
  <c r="I142" i="3"/>
  <c r="I9" i="3"/>
  <c r="G142" i="3"/>
  <c r="G9" i="3"/>
  <c r="I128" i="3"/>
  <c r="I8" i="3" s="1"/>
  <c r="G128" i="3"/>
  <c r="G8" i="3" s="1"/>
  <c r="K8" i="3" s="1"/>
  <c r="K56" i="7"/>
  <c r="G23" i="5"/>
  <c r="K23" i="5"/>
  <c r="I60" i="5"/>
  <c r="I12" i="5"/>
  <c r="G81" i="3"/>
  <c r="K101" i="5"/>
  <c r="K102" i="5"/>
  <c r="K103" i="5"/>
  <c r="K104" i="5"/>
  <c r="K105" i="5"/>
  <c r="K106" i="5"/>
  <c r="K107" i="5"/>
  <c r="I109" i="5"/>
  <c r="I22" i="5" s="1"/>
  <c r="G22" i="5"/>
  <c r="K22" i="5" s="1"/>
  <c r="K5" i="3"/>
  <c r="K156" i="3" s="1"/>
  <c r="G130" i="5"/>
  <c r="G25" i="5" s="1"/>
  <c r="G69" i="3"/>
  <c r="G76" i="3"/>
  <c r="G88" i="3"/>
  <c r="G93" i="3"/>
  <c r="G100" i="3"/>
  <c r="G102" i="3" s="1"/>
  <c r="G7" i="3"/>
  <c r="K7" i="3" s="1"/>
  <c r="K56" i="4"/>
  <c r="K63" i="4"/>
  <c r="K55" i="4"/>
  <c r="K57" i="4"/>
  <c r="K58" i="4"/>
  <c r="K59" i="4"/>
  <c r="K60" i="4"/>
  <c r="K61" i="4"/>
  <c r="K62" i="4"/>
  <c r="K64" i="4"/>
  <c r="K7" i="7"/>
  <c r="K52" i="7" s="1"/>
  <c r="K102" i="7" s="1"/>
  <c r="K5" i="7"/>
  <c r="K100" i="7" s="1"/>
  <c r="K7" i="6"/>
  <c r="K5" i="6"/>
  <c r="K194" i="6" s="1"/>
  <c r="K7" i="5"/>
  <c r="K51" i="5" s="1"/>
  <c r="K5" i="5"/>
  <c r="K95" i="5" s="1"/>
  <c r="I96" i="5"/>
  <c r="G96" i="5"/>
  <c r="I50" i="5"/>
  <c r="G50" i="5"/>
  <c r="K7" i="4"/>
  <c r="K5" i="4"/>
  <c r="K3" i="3"/>
  <c r="K205" i="3" s="1"/>
  <c r="K79" i="7"/>
  <c r="K58" i="7"/>
  <c r="K57" i="7"/>
  <c r="K59" i="7"/>
  <c r="I101" i="7"/>
  <c r="G101" i="7"/>
  <c r="I89" i="7"/>
  <c r="I20" i="7" s="1"/>
  <c r="G89" i="7"/>
  <c r="K85" i="7"/>
  <c r="K86" i="7"/>
  <c r="K87" i="7"/>
  <c r="K77" i="7"/>
  <c r="K69" i="7"/>
  <c r="K70" i="7"/>
  <c r="K72" i="7" s="1"/>
  <c r="K75" i="7"/>
  <c r="K76" i="7"/>
  <c r="K78" i="7"/>
  <c r="K80" i="7"/>
  <c r="K105" i="7"/>
  <c r="K106" i="7"/>
  <c r="K107" i="7"/>
  <c r="G228" i="3"/>
  <c r="G234" i="3"/>
  <c r="I228" i="3"/>
  <c r="G231" i="3"/>
  <c r="I231" i="3"/>
  <c r="I234" i="3"/>
  <c r="G237" i="3"/>
  <c r="I237" i="3"/>
  <c r="K237" i="3" s="1"/>
  <c r="I72" i="7"/>
  <c r="I18" i="7"/>
  <c r="I82" i="7"/>
  <c r="I19" i="7"/>
  <c r="I24" i="7" s="1"/>
  <c r="G82" i="7"/>
  <c r="G19" i="7"/>
  <c r="I109" i="7"/>
  <c r="I21" i="7" s="1"/>
  <c r="G109" i="7"/>
  <c r="G21" i="7" s="1"/>
  <c r="K21" i="7" s="1"/>
  <c r="K227" i="3"/>
  <c r="K229" i="3"/>
  <c r="K230" i="3"/>
  <c r="K232" i="3"/>
  <c r="K233" i="3"/>
  <c r="K235" i="3"/>
  <c r="K236" i="3"/>
  <c r="K133" i="3"/>
  <c r="G51" i="7"/>
  <c r="I51" i="7"/>
  <c r="I195" i="6"/>
  <c r="G195" i="6"/>
  <c r="I149" i="6"/>
  <c r="G149" i="6"/>
  <c r="I98" i="6"/>
  <c r="G98" i="6"/>
  <c r="I50" i="6"/>
  <c r="G50" i="6"/>
  <c r="I202" i="4"/>
  <c r="G202" i="4"/>
  <c r="I152" i="4"/>
  <c r="G152" i="4"/>
  <c r="I102" i="4"/>
  <c r="G102" i="4"/>
  <c r="I51" i="4"/>
  <c r="G51" i="4"/>
  <c r="K98" i="3"/>
  <c r="I259" i="3"/>
  <c r="G259" i="3"/>
  <c r="I206" i="3"/>
  <c r="G206" i="3"/>
  <c r="I155" i="3"/>
  <c r="G155" i="3"/>
  <c r="I112" i="3"/>
  <c r="G112" i="3"/>
  <c r="I58" i="3"/>
  <c r="G58" i="3"/>
  <c r="I148" i="4"/>
  <c r="I26" i="4"/>
  <c r="I134" i="4"/>
  <c r="I25" i="4" s="1"/>
  <c r="I119" i="4"/>
  <c r="I24" i="4" s="1"/>
  <c r="I170" i="4"/>
  <c r="I183" i="4" s="1"/>
  <c r="I27" i="4" s="1"/>
  <c r="K27" i="4" s="1"/>
  <c r="I215" i="4"/>
  <c r="I28" i="4" s="1"/>
  <c r="I229" i="4"/>
  <c r="I29" i="4" s="1"/>
  <c r="I238" i="4"/>
  <c r="I30" i="4" s="1"/>
  <c r="K83" i="4"/>
  <c r="G170" i="4"/>
  <c r="G183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22" i="4"/>
  <c r="K123" i="4"/>
  <c r="K124" i="4"/>
  <c r="K125" i="4"/>
  <c r="K126" i="4"/>
  <c r="K127" i="4"/>
  <c r="K128" i="4"/>
  <c r="K129" i="4"/>
  <c r="K130" i="4"/>
  <c r="K131" i="4"/>
  <c r="K132" i="4"/>
  <c r="K138" i="4"/>
  <c r="K139" i="4"/>
  <c r="K140" i="4"/>
  <c r="K141" i="4"/>
  <c r="K142" i="4"/>
  <c r="K143" i="4"/>
  <c r="K144" i="4"/>
  <c r="K145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72" i="4"/>
  <c r="K177" i="4"/>
  <c r="K206" i="4"/>
  <c r="K207" i="4"/>
  <c r="K208" i="4"/>
  <c r="K209" i="4"/>
  <c r="K210" i="4"/>
  <c r="K211" i="4"/>
  <c r="K212" i="4"/>
  <c r="K213" i="4"/>
  <c r="K220" i="4"/>
  <c r="K221" i="4"/>
  <c r="K222" i="4"/>
  <c r="K223" i="4"/>
  <c r="K224" i="4"/>
  <c r="K225" i="4"/>
  <c r="K226" i="4"/>
  <c r="K227" i="4"/>
  <c r="K229" i="4" s="1"/>
  <c r="K232" i="4"/>
  <c r="K233" i="4"/>
  <c r="K234" i="4"/>
  <c r="K235" i="4"/>
  <c r="K236" i="4"/>
  <c r="G119" i="4"/>
  <c r="G24" i="4" s="1"/>
  <c r="G134" i="4"/>
  <c r="G25" i="4" s="1"/>
  <c r="G148" i="4"/>
  <c r="G26" i="4" s="1"/>
  <c r="K26" i="4"/>
  <c r="G215" i="4"/>
  <c r="G28" i="4"/>
  <c r="G229" i="4"/>
  <c r="G29" i="4" s="1"/>
  <c r="K29" i="4" s="1"/>
  <c r="G238" i="4"/>
  <c r="G30" i="4"/>
  <c r="K30" i="4" s="1"/>
  <c r="K174" i="4"/>
  <c r="K69" i="4"/>
  <c r="K70" i="4"/>
  <c r="K71" i="4"/>
  <c r="K73" i="4"/>
  <c r="K74" i="4"/>
  <c r="K79" i="4"/>
  <c r="K80" i="4"/>
  <c r="K81" i="4"/>
  <c r="K82" i="4"/>
  <c r="K84" i="4"/>
  <c r="K85" i="4"/>
  <c r="K90" i="4"/>
  <c r="K91" i="4"/>
  <c r="K92" i="4"/>
  <c r="K93" i="4"/>
  <c r="I66" i="4"/>
  <c r="I12" i="4" s="1"/>
  <c r="I76" i="4"/>
  <c r="I87" i="4"/>
  <c r="I14" i="4" s="1"/>
  <c r="K14" i="4" s="1"/>
  <c r="I95" i="4"/>
  <c r="I15" i="4" s="1"/>
  <c r="G76" i="4"/>
  <c r="G13" i="4" s="1"/>
  <c r="G87" i="4"/>
  <c r="G14" i="4" s="1"/>
  <c r="G95" i="4"/>
  <c r="G15" i="4" s="1"/>
  <c r="K15" i="4" s="1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53" i="6"/>
  <c r="K154" i="6"/>
  <c r="K155" i="6"/>
  <c r="K156" i="6"/>
  <c r="K157" i="6"/>
  <c r="K158" i="6"/>
  <c r="K159" i="6"/>
  <c r="K160" i="6"/>
  <c r="K166" i="6"/>
  <c r="K167" i="6"/>
  <c r="K168" i="6"/>
  <c r="K180" i="6"/>
  <c r="K169" i="6"/>
  <c r="K170" i="6"/>
  <c r="K171" i="6"/>
  <c r="K172" i="6"/>
  <c r="K173" i="6"/>
  <c r="K174" i="6"/>
  <c r="K175" i="6"/>
  <c r="K176" i="6"/>
  <c r="K182" i="6"/>
  <c r="K184" i="6"/>
  <c r="K199" i="6"/>
  <c r="K200" i="6"/>
  <c r="K201" i="6"/>
  <c r="K202" i="6"/>
  <c r="K203" i="6"/>
  <c r="K204" i="6"/>
  <c r="K205" i="6"/>
  <c r="K211" i="6"/>
  <c r="K212" i="6"/>
  <c r="K213" i="6"/>
  <c r="K214" i="6"/>
  <c r="K215" i="6"/>
  <c r="K216" i="6"/>
  <c r="K217" i="6"/>
  <c r="K223" i="6"/>
  <c r="K224" i="6"/>
  <c r="K225" i="6"/>
  <c r="K226" i="6"/>
  <c r="I117" i="6"/>
  <c r="I24" i="6"/>
  <c r="I137" i="6"/>
  <c r="I25" i="6"/>
  <c r="G137" i="6"/>
  <c r="G25" i="6"/>
  <c r="K25" i="6" s="1"/>
  <c r="I163" i="6"/>
  <c r="I26" i="6"/>
  <c r="I178" i="6"/>
  <c r="I186" i="6"/>
  <c r="I27" i="6" s="1"/>
  <c r="I207" i="6"/>
  <c r="I28" i="6" s="1"/>
  <c r="I219" i="6"/>
  <c r="I29" i="6" s="1"/>
  <c r="I228" i="6"/>
  <c r="I30" i="6" s="1"/>
  <c r="G117" i="6"/>
  <c r="G178" i="6"/>
  <c r="G186" i="6" s="1"/>
  <c r="G27" i="6"/>
  <c r="K27" i="6" s="1"/>
  <c r="G163" i="6"/>
  <c r="G207" i="6"/>
  <c r="G28" i="6"/>
  <c r="K28" i="6" s="1"/>
  <c r="G219" i="6"/>
  <c r="G29" i="6" s="1"/>
  <c r="K29" i="6" s="1"/>
  <c r="G228" i="6"/>
  <c r="G30" i="6" s="1"/>
  <c r="K30" i="6" s="1"/>
  <c r="K53" i="6"/>
  <c r="K54" i="6"/>
  <c r="K77" i="6"/>
  <c r="K65" i="6"/>
  <c r="K55" i="6"/>
  <c r="K56" i="6"/>
  <c r="K57" i="6"/>
  <c r="K58" i="6"/>
  <c r="K59" i="6"/>
  <c r="K60" i="6"/>
  <c r="K78" i="6"/>
  <c r="K79" i="6"/>
  <c r="K80" i="6"/>
  <c r="K81" i="6"/>
  <c r="K85" i="6" s="1"/>
  <c r="K82" i="6"/>
  <c r="K83" i="6"/>
  <c r="K66" i="6"/>
  <c r="K67" i="6"/>
  <c r="K68" i="6"/>
  <c r="K69" i="6"/>
  <c r="K70" i="6"/>
  <c r="K71" i="6"/>
  <c r="K72" i="6"/>
  <c r="K88" i="6"/>
  <c r="K89" i="6"/>
  <c r="K90" i="6"/>
  <c r="I62" i="6"/>
  <c r="I12" i="6"/>
  <c r="I74" i="6"/>
  <c r="I13" i="6"/>
  <c r="I85" i="6"/>
  <c r="I14" i="6"/>
  <c r="G85" i="6"/>
  <c r="G14" i="6"/>
  <c r="K14" i="6" s="1"/>
  <c r="I92" i="6"/>
  <c r="I15" i="6" s="1"/>
  <c r="G74" i="6"/>
  <c r="G92" i="6"/>
  <c r="G15" i="6" s="1"/>
  <c r="K267" i="3"/>
  <c r="K95" i="3"/>
  <c r="K97" i="3"/>
  <c r="K100" i="3" s="1"/>
  <c r="K62" i="3"/>
  <c r="K63" i="3"/>
  <c r="K67" i="3"/>
  <c r="K64" i="3"/>
  <c r="K65" i="3"/>
  <c r="K66" i="3"/>
  <c r="K71" i="3"/>
  <c r="K72" i="3"/>
  <c r="K73" i="3"/>
  <c r="K74" i="3"/>
  <c r="K78" i="3"/>
  <c r="K79" i="3"/>
  <c r="K83" i="3"/>
  <c r="K85" i="3"/>
  <c r="K86" i="3"/>
  <c r="K90" i="3"/>
  <c r="K91" i="3"/>
  <c r="K93" i="3" s="1"/>
  <c r="I100" i="3"/>
  <c r="I69" i="3"/>
  <c r="I76" i="3"/>
  <c r="I81" i="3"/>
  <c r="I102" i="3" s="1"/>
  <c r="I7" i="3" s="1"/>
  <c r="I88" i="3"/>
  <c r="I93" i="3"/>
  <c r="K160" i="3"/>
  <c r="K161" i="3"/>
  <c r="K162" i="3"/>
  <c r="K163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83" i="3"/>
  <c r="K184" i="3"/>
  <c r="K185" i="3"/>
  <c r="K186" i="3"/>
  <c r="K187" i="3"/>
  <c r="K188" i="3"/>
  <c r="K189" i="3"/>
  <c r="K190" i="3"/>
  <c r="K195" i="3"/>
  <c r="K196" i="3"/>
  <c r="K197" i="3"/>
  <c r="K198" i="3"/>
  <c r="K199" i="3"/>
  <c r="K200" i="3"/>
  <c r="K210" i="3"/>
  <c r="K212" i="3"/>
  <c r="K217" i="3"/>
  <c r="K219" i="3"/>
  <c r="K220" i="3"/>
  <c r="K226" i="3"/>
  <c r="K243" i="3"/>
  <c r="K244" i="3"/>
  <c r="K245" i="3"/>
  <c r="K246" i="3"/>
  <c r="K247" i="3"/>
  <c r="K249" i="3"/>
  <c r="K250" i="3"/>
  <c r="K251" i="3"/>
  <c r="K252" i="3"/>
  <c r="K253" i="3"/>
  <c r="K254" i="3"/>
  <c r="K263" i="3"/>
  <c r="K264" i="3"/>
  <c r="K265" i="3"/>
  <c r="K266" i="3"/>
  <c r="K268" i="3"/>
  <c r="K269" i="3"/>
  <c r="K275" i="3"/>
  <c r="K277" i="3"/>
  <c r="K278" i="3"/>
  <c r="K279" i="3"/>
  <c r="K280" i="3"/>
  <c r="I179" i="3"/>
  <c r="I19" i="3" s="1"/>
  <c r="I191" i="3"/>
  <c r="I20" i="3" s="1"/>
  <c r="I202" i="3"/>
  <c r="I21" i="3" s="1"/>
  <c r="I214" i="3"/>
  <c r="I22" i="3" s="1"/>
  <c r="I222" i="3"/>
  <c r="I23" i="3" s="1"/>
  <c r="I256" i="3"/>
  <c r="I25" i="3" s="1"/>
  <c r="I271" i="3"/>
  <c r="I26" i="3" s="1"/>
  <c r="I283" i="3"/>
  <c r="I27" i="3" s="1"/>
  <c r="G283" i="3"/>
  <c r="G27" i="3" s="1"/>
  <c r="K27" i="3"/>
  <c r="G222" i="3"/>
  <c r="G23" i="3"/>
  <c r="G271" i="3"/>
  <c r="G26" i="3" s="1"/>
  <c r="K26" i="3" s="1"/>
  <c r="K118" i="3"/>
  <c r="K119" i="3"/>
  <c r="K120" i="3"/>
  <c r="K121" i="3"/>
  <c r="K125" i="3"/>
  <c r="K126" i="3"/>
  <c r="K117" i="3"/>
  <c r="I75" i="5"/>
  <c r="I20" i="5"/>
  <c r="I89" i="5"/>
  <c r="I21" i="5"/>
  <c r="I138" i="5"/>
  <c r="I26" i="5"/>
  <c r="I123" i="5"/>
  <c r="I24" i="5"/>
  <c r="I130" i="5"/>
  <c r="I25" i="5"/>
  <c r="K25" i="5" s="1"/>
  <c r="G138" i="5"/>
  <c r="G26" i="5"/>
  <c r="G42" i="3"/>
  <c r="K42" i="3" s="1"/>
  <c r="K41" i="3"/>
  <c r="K40" i="3"/>
  <c r="K39" i="3"/>
  <c r="K38" i="3"/>
  <c r="K134" i="3"/>
  <c r="K135" i="3"/>
  <c r="K136" i="3"/>
  <c r="K137" i="3"/>
  <c r="K138" i="3"/>
  <c r="K139" i="3"/>
  <c r="K140" i="3"/>
  <c r="K66" i="5"/>
  <c r="K68" i="5"/>
  <c r="K69" i="5"/>
  <c r="K70" i="5"/>
  <c r="K71" i="5"/>
  <c r="K72" i="5"/>
  <c r="K73" i="5"/>
  <c r="K79" i="5"/>
  <c r="K80" i="5"/>
  <c r="K81" i="5"/>
  <c r="K82" i="5"/>
  <c r="K83" i="5"/>
  <c r="K84" i="5"/>
  <c r="K85" i="5"/>
  <c r="K86" i="5"/>
  <c r="K87" i="5"/>
  <c r="K100" i="5"/>
  <c r="K112" i="5"/>
  <c r="K116" i="5"/>
  <c r="K117" i="5"/>
  <c r="K119" i="5"/>
  <c r="K120" i="5"/>
  <c r="K121" i="5"/>
  <c r="K126" i="5"/>
  <c r="K127" i="5"/>
  <c r="K128" i="5"/>
  <c r="K134" i="5"/>
  <c r="K135" i="5"/>
  <c r="K136" i="5"/>
  <c r="K54" i="5"/>
  <c r="K55" i="5"/>
  <c r="K56" i="5"/>
  <c r="K57" i="5"/>
  <c r="K58" i="5"/>
  <c r="K150" i="6"/>
  <c r="K97" i="5"/>
  <c r="K103" i="4"/>
  <c r="K51" i="6"/>
  <c r="K153" i="4"/>
  <c r="K201" i="4"/>
  <c r="K55" i="7"/>
  <c r="G26" i="6"/>
  <c r="K26" i="6"/>
  <c r="K203" i="4"/>
  <c r="K52" i="4"/>
  <c r="M20" i="5"/>
  <c r="K234" i="3"/>
  <c r="G20" i="7"/>
  <c r="K20" i="7" s="1"/>
  <c r="K50" i="4"/>
  <c r="K182" i="3"/>
  <c r="O14" i="5"/>
  <c r="O19" i="3"/>
  <c r="O283" i="3"/>
  <c r="O27" i="3"/>
  <c r="K68" i="7"/>
  <c r="G72" i="7"/>
  <c r="G18" i="7" s="1"/>
  <c r="G75" i="5"/>
  <c r="G20" i="5" s="1"/>
  <c r="K164" i="3"/>
  <c r="K179" i="3" s="1"/>
  <c r="K194" i="3"/>
  <c r="G202" i="3"/>
  <c r="G21" i="3"/>
  <c r="K21" i="3" s="1"/>
  <c r="K78" i="5"/>
  <c r="K89" i="5" s="1"/>
  <c r="G89" i="5"/>
  <c r="K118" i="5"/>
  <c r="K115" i="5"/>
  <c r="K123" i="5" s="1"/>
  <c r="G179" i="3"/>
  <c r="G19" i="3" s="1"/>
  <c r="K19" i="3" s="1"/>
  <c r="G123" i="5"/>
  <c r="G24" i="5" s="1"/>
  <c r="K24" i="5" s="1"/>
  <c r="K209" i="3"/>
  <c r="K214" i="3"/>
  <c r="G214" i="3"/>
  <c r="G22" i="3"/>
  <c r="K22" i="3" s="1"/>
  <c r="K248" i="3"/>
  <c r="K242" i="3"/>
  <c r="M7" i="3"/>
  <c r="K207" i="3"/>
  <c r="O191" i="3"/>
  <c r="O20" i="3" s="1"/>
  <c r="P138" i="3"/>
  <c r="K88" i="3"/>
  <c r="P197" i="3"/>
  <c r="K222" i="3"/>
  <c r="G191" i="3"/>
  <c r="G20" i="3"/>
  <c r="G256" i="3"/>
  <c r="G25" i="3" s="1"/>
  <c r="K25" i="3"/>
  <c r="K12" i="6"/>
  <c r="I112" i="7"/>
  <c r="I31" i="3"/>
  <c r="K18" i="7"/>
  <c r="G112" i="7"/>
  <c r="I232" i="6"/>
  <c r="K15" i="6"/>
  <c r="I94" i="6"/>
  <c r="I141" i="5"/>
  <c r="K12" i="5"/>
  <c r="K14" i="5" s="1"/>
  <c r="I14" i="5"/>
  <c r="G27" i="4"/>
  <c r="I243" i="4"/>
  <c r="I32" i="4"/>
  <c r="I28" i="3" s="1"/>
  <c r="K25" i="4"/>
  <c r="G239" i="3"/>
  <c r="G24" i="3" s="1"/>
  <c r="G144" i="3"/>
  <c r="I13" i="3"/>
  <c r="I27" i="7"/>
  <c r="I11" i="3"/>
  <c r="K11" i="3" s="1"/>
  <c r="G286" i="3"/>
  <c r="K50" i="7" l="1"/>
  <c r="K49" i="6"/>
  <c r="K148" i="6"/>
  <c r="K97" i="6"/>
  <c r="K49" i="5"/>
  <c r="K24" i="3"/>
  <c r="I286" i="3"/>
  <c r="K10" i="7"/>
  <c r="K12" i="7" s="1"/>
  <c r="K20" i="5"/>
  <c r="M21" i="3"/>
  <c r="M286" i="3"/>
  <c r="M11" i="3"/>
  <c r="G27" i="7"/>
  <c r="I144" i="3"/>
  <c r="K20" i="3"/>
  <c r="G24" i="7"/>
  <c r="G31" i="3" s="1"/>
  <c r="K31" i="3" s="1"/>
  <c r="K26" i="5"/>
  <c r="K23" i="3"/>
  <c r="I18" i="6"/>
  <c r="K28" i="4"/>
  <c r="K19" i="7"/>
  <c r="K24" i="7" s="1"/>
  <c r="K101" i="4"/>
  <c r="K151" i="4"/>
  <c r="K99" i="6"/>
  <c r="K196" i="6"/>
  <c r="K9" i="3"/>
  <c r="M144" i="3"/>
  <c r="O214" i="3"/>
  <c r="O22" i="3" s="1"/>
  <c r="O141" i="5"/>
  <c r="O20" i="5"/>
  <c r="O29" i="5" s="1"/>
  <c r="O29" i="3" s="1"/>
  <c r="M16" i="3"/>
  <c r="I29" i="5"/>
  <c r="I29" i="3" s="1"/>
  <c r="G13" i="6"/>
  <c r="G94" i="6"/>
  <c r="M21" i="5"/>
  <c r="M29" i="5" s="1"/>
  <c r="M141" i="5"/>
  <c r="I13" i="4"/>
  <c r="I18" i="4" s="1"/>
  <c r="I98" i="4"/>
  <c r="G243" i="4"/>
  <c r="G98" i="4"/>
  <c r="G21" i="5"/>
  <c r="K21" i="5" s="1"/>
  <c r="G141" i="5"/>
  <c r="O32" i="5"/>
  <c r="O11" i="3"/>
  <c r="K128" i="3"/>
  <c r="K256" i="3"/>
  <c r="K202" i="3"/>
  <c r="K69" i="3"/>
  <c r="G24" i="6"/>
  <c r="G232" i="6"/>
  <c r="I33" i="6"/>
  <c r="I30" i="3" s="1"/>
  <c r="G32" i="4"/>
  <c r="G28" i="3" s="1"/>
  <c r="K28" i="3" s="1"/>
  <c r="K24" i="4"/>
  <c r="K32" i="4" s="1"/>
  <c r="K231" i="3"/>
  <c r="I239" i="3"/>
  <c r="I24" i="3" s="1"/>
  <c r="I33" i="3" s="1"/>
  <c r="K62" i="7"/>
  <c r="G18" i="4"/>
  <c r="K12" i="4"/>
  <c r="O102" i="3"/>
  <c r="K81" i="3"/>
  <c r="K109" i="7"/>
  <c r="K113" i="3"/>
  <c r="P68" i="5"/>
  <c r="K228" i="3"/>
  <c r="K239" i="3" s="1"/>
  <c r="K191" i="3"/>
  <c r="K59" i="3"/>
  <c r="K260" i="3"/>
  <c r="K258" i="3"/>
  <c r="K154" i="3"/>
  <c r="K111" i="3"/>
  <c r="K57" i="3"/>
  <c r="K60" i="5"/>
  <c r="K138" i="5"/>
  <c r="K130" i="5"/>
  <c r="K75" i="5"/>
  <c r="K142" i="3"/>
  <c r="K283" i="3"/>
  <c r="K271" i="3"/>
  <c r="K76" i="3"/>
  <c r="K92" i="6"/>
  <c r="K74" i="6"/>
  <c r="K62" i="6"/>
  <c r="K228" i="6"/>
  <c r="K219" i="6"/>
  <c r="K207" i="6"/>
  <c r="K178" i="6"/>
  <c r="K186" i="6" s="1"/>
  <c r="K163" i="6"/>
  <c r="K137" i="6"/>
  <c r="K117" i="6"/>
  <c r="K232" i="6" s="1"/>
  <c r="K95" i="4"/>
  <c r="K87" i="4"/>
  <c r="K76" i="4"/>
  <c r="K238" i="4"/>
  <c r="K215" i="4"/>
  <c r="K170" i="4"/>
  <c r="K183" i="4" s="1"/>
  <c r="K148" i="4"/>
  <c r="K134" i="4"/>
  <c r="K119" i="4"/>
  <c r="K82" i="7"/>
  <c r="K89" i="7"/>
  <c r="K66" i="4"/>
  <c r="K98" i="4" s="1"/>
  <c r="K109" i="5"/>
  <c r="O202" i="3"/>
  <c r="M29" i="3" l="1"/>
  <c r="M32" i="5"/>
  <c r="M33" i="3"/>
  <c r="M35" i="3" s="1"/>
  <c r="M43" i="3" s="1"/>
  <c r="I34" i="4"/>
  <c r="I10" i="3"/>
  <c r="K102" i="3"/>
  <c r="K144" i="3" s="1"/>
  <c r="O7" i="3"/>
  <c r="O16" i="3" s="1"/>
  <c r="O144" i="3"/>
  <c r="I32" i="5"/>
  <c r="K13" i="4"/>
  <c r="K18" i="4" s="1"/>
  <c r="K34" i="4" s="1"/>
  <c r="G29" i="5"/>
  <c r="G10" i="3"/>
  <c r="G34" i="4"/>
  <c r="K24" i="6"/>
  <c r="K33" i="6" s="1"/>
  <c r="G33" i="6"/>
  <c r="G30" i="3" s="1"/>
  <c r="K30" i="3" s="1"/>
  <c r="K27" i="7"/>
  <c r="K243" i="4"/>
  <c r="K94" i="6"/>
  <c r="K286" i="3"/>
  <c r="G18" i="6"/>
  <c r="K13" i="6"/>
  <c r="K18" i="6" s="1"/>
  <c r="K36" i="6" s="1"/>
  <c r="I36" i="6"/>
  <c r="I12" i="3"/>
  <c r="K29" i="5"/>
  <c r="K32" i="5" s="1"/>
  <c r="O21" i="3"/>
  <c r="O33" i="3" s="1"/>
  <c r="O35" i="3" s="1"/>
  <c r="O43" i="3" s="1"/>
  <c r="O286" i="3"/>
  <c r="K112" i="7"/>
  <c r="K141" i="5"/>
  <c r="G32" i="5" l="1"/>
  <c r="G29" i="3"/>
  <c r="G36" i="6"/>
  <c r="G12" i="3"/>
  <c r="K12" i="3" s="1"/>
  <c r="I16" i="3"/>
  <c r="I35" i="3" s="1"/>
  <c r="I43" i="3" s="1"/>
  <c r="K10" i="3"/>
  <c r="K16" i="3" l="1"/>
  <c r="K29" i="3"/>
  <c r="K33" i="3" s="1"/>
  <c r="G33" i="3"/>
  <c r="G16" i="3"/>
  <c r="G35" i="3" l="1"/>
  <c r="G43" i="3" s="1"/>
  <c r="K35" i="3"/>
  <c r="K43" i="3" s="1"/>
</calcChain>
</file>

<file path=xl/sharedStrings.xml><?xml version="1.0" encoding="utf-8"?>
<sst xmlns="http://schemas.openxmlformats.org/spreadsheetml/2006/main" count="846" uniqueCount="458">
  <si>
    <t>CATHOLIC DIOCESE OF WILMINGTON</t>
  </si>
  <si>
    <t>PARISH NAME:</t>
  </si>
  <si>
    <t>PARISH #:</t>
  </si>
  <si>
    <t xml:space="preserve"> </t>
  </si>
  <si>
    <t>PREPARED BY:</t>
  </si>
  <si>
    <t>DATE SUBMITTED:</t>
  </si>
  <si>
    <t>PHONE:</t>
  </si>
  <si>
    <t># of Envelope Users</t>
  </si>
  <si>
    <t xml:space="preserve">   # of Members</t>
  </si>
  <si>
    <t>REVIEWED BY:</t>
  </si>
  <si>
    <t xml:space="preserve">(Finance Council Executive Officer)        </t>
  </si>
  <si>
    <t>(Date)</t>
  </si>
  <si>
    <t>APPROVED BY:</t>
  </si>
  <si>
    <t>(Pastor or Administrator)</t>
  </si>
  <si>
    <t>NAME:</t>
  </si>
  <si>
    <t>TITLE:</t>
  </si>
  <si>
    <t xml:space="preserve">EMAIL: </t>
  </si>
  <si>
    <t>PARISH BUDGET</t>
  </si>
  <si>
    <t>TABLE OF CONTENTS</t>
  </si>
  <si>
    <t>Page</t>
  </si>
  <si>
    <t>Summary Budget</t>
  </si>
  <si>
    <t>Detailed Budget Statements:</t>
  </si>
  <si>
    <t xml:space="preserve">     Parish Income and Expenses</t>
  </si>
  <si>
    <t xml:space="preserve">   P-1 to P-5</t>
  </si>
  <si>
    <t xml:space="preserve">     Elementary School Income and Expenses</t>
  </si>
  <si>
    <t>ES-1 to ES-5</t>
  </si>
  <si>
    <t xml:space="preserve">     Religious Education Income and Expenses</t>
  </si>
  <si>
    <t>RE-1 to RE-3</t>
  </si>
  <si>
    <t xml:space="preserve">     High School Income and Expenses</t>
  </si>
  <si>
    <t>HS-1 to HS-5</t>
  </si>
  <si>
    <t xml:space="preserve">     Cemetery Income and Expenses</t>
  </si>
  <si>
    <t>CE-1 to CE-3</t>
  </si>
  <si>
    <t xml:space="preserve">    </t>
  </si>
  <si>
    <t>FY 2022</t>
  </si>
  <si>
    <t>over/(under)</t>
  </si>
  <si>
    <t>FY 2020</t>
  </si>
  <si>
    <t>April 2021</t>
  </si>
  <si>
    <t>Budget</t>
  </si>
  <si>
    <t>Projected (1)</t>
  </si>
  <si>
    <t>Actual</t>
  </si>
  <si>
    <t>INCOME</t>
  </si>
  <si>
    <t>Parish Ordinary Income</t>
  </si>
  <si>
    <t>Parish Special Purpose Income</t>
  </si>
  <si>
    <t>Parish Extraordinary Income</t>
  </si>
  <si>
    <t>Elementary School Income</t>
  </si>
  <si>
    <t>(1)</t>
  </si>
  <si>
    <t>Religious Education Income</t>
  </si>
  <si>
    <t>High school Income</t>
  </si>
  <si>
    <t>Cemetery Income</t>
  </si>
  <si>
    <t>TOTAL INCOME</t>
  </si>
  <si>
    <t>EXPENSES</t>
  </si>
  <si>
    <t>Clergy/Parish/Ministers/Rectory</t>
  </si>
  <si>
    <t>Administration &amp; Support</t>
  </si>
  <si>
    <t>Church &amp; Hall</t>
  </si>
  <si>
    <t xml:space="preserve">Liturgy </t>
  </si>
  <si>
    <t>Charity</t>
  </si>
  <si>
    <t>Expenditures for Spec. Ministry (Net)</t>
  </si>
  <si>
    <t>Fixed Costs &amp; Benefits</t>
  </si>
  <si>
    <t>Non-program Expenses</t>
  </si>
  <si>
    <t xml:space="preserve">Capital Expense </t>
  </si>
  <si>
    <t>Elementary School Expenses</t>
  </si>
  <si>
    <t>Religious Education Expenses</t>
  </si>
  <si>
    <t>High School Expenses</t>
  </si>
  <si>
    <t>Cemetery Expenses</t>
  </si>
  <si>
    <t>TOTAL EXPENSES</t>
  </si>
  <si>
    <t>SURPLUS  (DEFICIT)  **</t>
  </si>
  <si>
    <t>(2)</t>
  </si>
  <si>
    <t>Non-income and expense cash adjustments:</t>
  </si>
  <si>
    <t xml:space="preserve">   Add: Proceeds from borrowings</t>
  </si>
  <si>
    <t>(3)</t>
  </si>
  <si>
    <t xml:space="preserve">   Less: Purchase of fixed assets</t>
  </si>
  <si>
    <t>(4)</t>
  </si>
  <si>
    <t xml:space="preserve">   Less: Repayment of debt</t>
  </si>
  <si>
    <t>(5)</t>
  </si>
  <si>
    <t xml:space="preserve">  +/-: Unrealized gain/loss on investments</t>
  </si>
  <si>
    <t>(6)</t>
  </si>
  <si>
    <t xml:space="preserve">     Total cash adjustments</t>
  </si>
  <si>
    <t>(7)</t>
  </si>
  <si>
    <t>POSITIVE (NEGATIVE) CASH FLOW</t>
  </si>
  <si>
    <t>(1)  The source of these figures are schedules ES-1, RE-1, HS-1 and CE-1.</t>
  </si>
  <si>
    <t>(2)  Attach an explanation of any deficit, including cause and plans to fund it.</t>
  </si>
  <si>
    <t>(3)  Provide the source of borrowing and the repayment terms.</t>
  </si>
  <si>
    <t>(4)  Include assets which were included on the Parish's balance sheet and provide a description.</t>
  </si>
  <si>
    <t>(5)  Show the principal portion of all debt repayments here.</t>
  </si>
  <si>
    <t>(6)  If change in market value (account #2360) is a gain subtract the amount, and if the</t>
  </si>
  <si>
    <t xml:space="preserve">      change in market value (account #2360) is a loss add the amount. </t>
  </si>
  <si>
    <t>(7)  Positive (negative) cash flow is presented here as an aid to the parish in analyzing cash needs.</t>
  </si>
  <si>
    <t>PARISH INCOME</t>
  </si>
  <si>
    <t>ORDINARY INCOME</t>
  </si>
  <si>
    <t>Weekly offertory</t>
  </si>
  <si>
    <t>Holy days offertory</t>
  </si>
  <si>
    <t>Christmas collection</t>
  </si>
  <si>
    <t>Easter collection</t>
  </si>
  <si>
    <t>Devotions offerings</t>
  </si>
  <si>
    <t>Special parish collections</t>
  </si>
  <si>
    <t>Total collections</t>
  </si>
  <si>
    <t>Stipends - Mass</t>
  </si>
  <si>
    <t>Stipends - Funeral</t>
  </si>
  <si>
    <t>Stipends - Weddings</t>
  </si>
  <si>
    <t>Stipends - Baptism</t>
  </si>
  <si>
    <t>Total Stipends</t>
  </si>
  <si>
    <t>Church benefits/parish projects</t>
  </si>
  <si>
    <t>Less: Expenses</t>
  </si>
  <si>
    <t>Net Church Benefits</t>
  </si>
  <si>
    <t>Rents</t>
  </si>
  <si>
    <t>Votive lights income</t>
  </si>
  <si>
    <t>Net Votive lights</t>
  </si>
  <si>
    <t>Paper, pamphlets, books</t>
  </si>
  <si>
    <t>Net Paper, pamphlets</t>
  </si>
  <si>
    <t>Dividends and interest</t>
  </si>
  <si>
    <t>Other  Income (describe)</t>
  </si>
  <si>
    <t>Net Other income</t>
  </si>
  <si>
    <t>Total ordinary income</t>
  </si>
  <si>
    <t>P-1</t>
  </si>
  <si>
    <t>SPECIAL PURPOSE INCOME</t>
  </si>
  <si>
    <t>Clergy living allowance</t>
  </si>
  <si>
    <t>(A)</t>
  </si>
  <si>
    <t>Spec. approved campaign funds</t>
  </si>
  <si>
    <t>Over-target appeal income</t>
  </si>
  <si>
    <t>Poor box</t>
  </si>
  <si>
    <t>Special charity income</t>
  </si>
  <si>
    <t>Outreach</t>
  </si>
  <si>
    <t>Respect Life</t>
  </si>
  <si>
    <t>Youth Ministry Income</t>
  </si>
  <si>
    <t xml:space="preserve">Diocesan capital campaign </t>
  </si>
  <si>
    <t>Other  (describe)</t>
  </si>
  <si>
    <t>Total special purpose income</t>
  </si>
  <si>
    <t>EXTRAORDINARY INCOME</t>
  </si>
  <si>
    <t>Special gifts, endowments, memorials</t>
  </si>
  <si>
    <t>Bequests</t>
  </si>
  <si>
    <t>Donations, other gifts</t>
  </si>
  <si>
    <t>Gain/(loss) on sale of property/fixed assets</t>
  </si>
  <si>
    <t>Proceeds from grants</t>
  </si>
  <si>
    <t>Gain/(loss) on sale of securities</t>
  </si>
  <si>
    <t>Unrealized gain/(loss) on investments</t>
  </si>
  <si>
    <t>Total extraordinary income</t>
  </si>
  <si>
    <t>TOTAL PARISH INCOME</t>
  </si>
  <si>
    <t xml:space="preserve">  Identify purpose of segregated campaign funds and attach a copy of the approval.</t>
  </si>
  <si>
    <t>P-2</t>
  </si>
  <si>
    <t>PARISH EXPENSES</t>
  </si>
  <si>
    <t>CLERGY/PARISH MINISTERS/</t>
  </si>
  <si>
    <t xml:space="preserve">        RECTORY</t>
  </si>
  <si>
    <t>Salaries: clergy</t>
  </si>
  <si>
    <t>Salaries: extra clergy</t>
  </si>
  <si>
    <t>Salaries: deacon intern/seminarian</t>
  </si>
  <si>
    <t>Salaries: pastoral ministers</t>
  </si>
  <si>
    <t>Salaries: cooks/housekeepers</t>
  </si>
  <si>
    <t>Clergy ed/workshops/retreat</t>
  </si>
  <si>
    <t>Clergy business expense</t>
  </si>
  <si>
    <t>Stipends - Earned</t>
  </si>
  <si>
    <t>Stipends - Parish</t>
  </si>
  <si>
    <t>Clergy Bonus</t>
  </si>
  <si>
    <t>Clergy FICA Reimbursement</t>
  </si>
  <si>
    <t>Household expense</t>
  </si>
  <si>
    <t>Rectory utilities: fuel</t>
  </si>
  <si>
    <t>Rectory utilities: electric</t>
  </si>
  <si>
    <t>Rectory utilities: water/sewer</t>
  </si>
  <si>
    <t>Rectory repairs &amp; maintenance</t>
  </si>
  <si>
    <t>Living exp. pastoral ministers</t>
  </si>
  <si>
    <t>Total clergy/parish ministers/</t>
  </si>
  <si>
    <t>rectory</t>
  </si>
  <si>
    <t>ADMINISTRATION &amp; SUPPORT</t>
  </si>
  <si>
    <t>Salaries: secretarial/office</t>
  </si>
  <si>
    <t>Office supplies</t>
  </si>
  <si>
    <t>Telephone</t>
  </si>
  <si>
    <t>Postage</t>
  </si>
  <si>
    <t>Meetings &amp; conferences</t>
  </si>
  <si>
    <t>Auto &amp; travel</t>
  </si>
  <si>
    <t>Books, periodicals, printing</t>
  </si>
  <si>
    <t>Equipment repair &amp; maintenance</t>
  </si>
  <si>
    <t>Total administration &amp; support</t>
  </si>
  <si>
    <t>CHURCH &amp; HALL</t>
  </si>
  <si>
    <t>Salaries: cust, sextons, etc.</t>
  </si>
  <si>
    <t>Ordinary repairs &amp; maint.</t>
  </si>
  <si>
    <t>Utilities: fuel</t>
  </si>
  <si>
    <t>Utilities: electric</t>
  </si>
  <si>
    <t>Utilities: water/sewer</t>
  </si>
  <si>
    <t>Building &amp; maint. supplies</t>
  </si>
  <si>
    <t>Total church &amp; hall</t>
  </si>
  <si>
    <t>P-3</t>
  </si>
  <si>
    <t>LITURGY</t>
  </si>
  <si>
    <t>Salaries</t>
  </si>
  <si>
    <t>Supplies</t>
  </si>
  <si>
    <t>Total liturgy</t>
  </si>
  <si>
    <t>CHARITY</t>
  </si>
  <si>
    <t>Poor box distributions</t>
  </si>
  <si>
    <t>Grant Distribution</t>
  </si>
  <si>
    <t>Special charity expenses</t>
  </si>
  <si>
    <t>Total charity</t>
  </si>
  <si>
    <t>EXPENDITURES FOR SPECIFIC</t>
  </si>
  <si>
    <t xml:space="preserve">   MINISTRIES &amp; PROGRAMS</t>
  </si>
  <si>
    <t>Parish &amp; family life ministry Exp</t>
  </si>
  <si>
    <t>Less:  Related Income</t>
  </si>
  <si>
    <t>Net Parish &amp; Family Life Min</t>
  </si>
  <si>
    <t>Youth Ministry</t>
  </si>
  <si>
    <t>Net Youth Ministry</t>
  </si>
  <si>
    <t>Parish social ministry</t>
  </si>
  <si>
    <t>Net Parish Social Ministry</t>
  </si>
  <si>
    <t>Hispanic Ministry</t>
  </si>
  <si>
    <t>Net Hispanic Ministry</t>
  </si>
  <si>
    <t>Total Net Specific Ministries &amp;</t>
  </si>
  <si>
    <t>Programs</t>
  </si>
  <si>
    <t>FIXED COSTS &amp; BENEFITS</t>
  </si>
  <si>
    <t>Pensions: clergy</t>
  </si>
  <si>
    <t>Pensions: religious</t>
  </si>
  <si>
    <t>Health insurance: clergy</t>
  </si>
  <si>
    <t>Health insurance: lay</t>
  </si>
  <si>
    <t>Health insurance: religious</t>
  </si>
  <si>
    <t>Workers' compensation</t>
  </si>
  <si>
    <t>Insurance: umbrella &amp; boiler</t>
  </si>
  <si>
    <t>Insurance: church</t>
  </si>
  <si>
    <t>Insurance: rectory</t>
  </si>
  <si>
    <t>Insurance: hall</t>
  </si>
  <si>
    <t>Insurance: autos, etc.</t>
  </si>
  <si>
    <t>Total fixed costs &amp; benefits</t>
  </si>
  <si>
    <t xml:space="preserve">    P-4</t>
  </si>
  <si>
    <t>NON-PROGRAM EXPENSES</t>
  </si>
  <si>
    <t>Diocesan assessments</t>
  </si>
  <si>
    <t>Interest</t>
  </si>
  <si>
    <t>Annual Appeal - shortfall</t>
  </si>
  <si>
    <t>Other (describe)</t>
  </si>
  <si>
    <t>Total non-program expenses</t>
  </si>
  <si>
    <t>CAPITAL EXPENSES</t>
  </si>
  <si>
    <t>Building related</t>
  </si>
  <si>
    <t>Building - Rectory</t>
  </si>
  <si>
    <t>Equipment</t>
  </si>
  <si>
    <t>Total capital expenses</t>
  </si>
  <si>
    <t>TOTAL PARISH EXPENSES</t>
  </si>
  <si>
    <t>P-5</t>
  </si>
  <si>
    <t>ELEMENTARY SCHOOL</t>
  </si>
  <si>
    <t>ENROLLMENT</t>
  </si>
  <si>
    <t>Tuitions &amp; fees</t>
  </si>
  <si>
    <t>Development &amp; fund raising</t>
  </si>
  <si>
    <t>Other income</t>
  </si>
  <si>
    <t>Student services &amp; activities</t>
  </si>
  <si>
    <t xml:space="preserve">   4100</t>
  </si>
  <si>
    <t>Instruction</t>
  </si>
  <si>
    <t>Administration</t>
  </si>
  <si>
    <t>Operation &amp; maint. of facilities</t>
  </si>
  <si>
    <t>Faculty residence</t>
  </si>
  <si>
    <t>Fixed charges</t>
  </si>
  <si>
    <t>Capital expenses</t>
  </si>
  <si>
    <t>PARISH FUNDING</t>
  </si>
  <si>
    <t>ES-1</t>
  </si>
  <si>
    <t>ELEMENTARY SCHOOL INCOME</t>
  </si>
  <si>
    <t>TUITIONS &amp; FEES</t>
  </si>
  <si>
    <t>In-parish tuition</t>
  </si>
  <si>
    <t>Out-of-parish tuition</t>
  </si>
  <si>
    <t>Past due tuition</t>
  </si>
  <si>
    <t>Prepaid tuition</t>
  </si>
  <si>
    <t>Kindergarten tuition</t>
  </si>
  <si>
    <t>Pre-school tuition</t>
  </si>
  <si>
    <t>Day care fees</t>
  </si>
  <si>
    <t>Registration fees</t>
  </si>
  <si>
    <t>Total tuition &amp; fees</t>
  </si>
  <si>
    <t>DEVELOPMENT &amp; FUND RAISING</t>
  </si>
  <si>
    <t>Donations/gifts/bequests</t>
  </si>
  <si>
    <t>Scholarship aid</t>
  </si>
  <si>
    <t>Vision for the Future scholarships</t>
  </si>
  <si>
    <t>Diocesan scholarships - other</t>
  </si>
  <si>
    <t>Receipts from parent groups</t>
  </si>
  <si>
    <t>Fund raising events/school sponsored</t>
  </si>
  <si>
    <t>Total development &amp; fundraising</t>
  </si>
  <si>
    <t>OTHER INCOME</t>
  </si>
  <si>
    <t>Capital grants</t>
  </si>
  <si>
    <t>Government receipts</t>
  </si>
  <si>
    <t>Miscellaneous income</t>
  </si>
  <si>
    <t>School bus fees</t>
  </si>
  <si>
    <t>Parent reimbursement - bus fees</t>
  </si>
  <si>
    <t>Textbook and supply sales</t>
  </si>
  <si>
    <t>Total other income</t>
  </si>
  <si>
    <t>STUDENT SERVICES &amp; ACTIVITIES</t>
  </si>
  <si>
    <t>Cafeteria sales</t>
  </si>
  <si>
    <t>Athletic income</t>
  </si>
  <si>
    <t>Student activities income</t>
  </si>
  <si>
    <t>Exchange account income</t>
  </si>
  <si>
    <t>Total student services and activities</t>
  </si>
  <si>
    <t>TOTAL ELEMENTARY</t>
  </si>
  <si>
    <t xml:space="preserve">   SCHOOL INCOME</t>
  </si>
  <si>
    <t>ES-2</t>
  </si>
  <si>
    <t>ELEMENTARY SCHOOL EXPENSES</t>
  </si>
  <si>
    <t>INSTRUCTION</t>
  </si>
  <si>
    <t>Salaries: relig. professionals</t>
  </si>
  <si>
    <t>Salaries: lay professionals</t>
  </si>
  <si>
    <t>Salaries: substitute teachers</t>
  </si>
  <si>
    <t>Instructional materials</t>
  </si>
  <si>
    <t>Guidance and testing</t>
  </si>
  <si>
    <t>Media center</t>
  </si>
  <si>
    <t>Professional development</t>
  </si>
  <si>
    <t>Equipment purchases</t>
  </si>
  <si>
    <t>Equipment repairs &amp; maintenance</t>
  </si>
  <si>
    <t>Graduation expenses</t>
  </si>
  <si>
    <t>Total instruction</t>
  </si>
  <si>
    <t>ADMINISTRATION</t>
  </si>
  <si>
    <t>Salaries: office</t>
  </si>
  <si>
    <t>Fund raising expense</t>
  </si>
  <si>
    <t>Office materials &amp; supplies</t>
  </si>
  <si>
    <t>Dues and subscriptions</t>
  </si>
  <si>
    <t>Printing and duplicating</t>
  </si>
  <si>
    <t>Administrative equip. repairs</t>
  </si>
  <si>
    <t>Automobile expense</t>
  </si>
  <si>
    <t>Health services</t>
  </si>
  <si>
    <t>Total administration</t>
  </si>
  <si>
    <t>OPERATION &amp; MAINTENANCE</t>
  </si>
  <si>
    <t xml:space="preserve">  OF FACILITIES</t>
  </si>
  <si>
    <t>Salaries: maintenance</t>
  </si>
  <si>
    <t>Repair &amp; maint. bldg/equip/grnds</t>
  </si>
  <si>
    <t>Plant &amp; maintenance supplies</t>
  </si>
  <si>
    <t>Contracted janitorial &amp; maint.</t>
  </si>
  <si>
    <t xml:space="preserve">Total operation &amp; maintenance </t>
  </si>
  <si>
    <t xml:space="preserve"> of facilities</t>
  </si>
  <si>
    <t>ES-3</t>
  </si>
  <si>
    <t>FACULTY RESIDENCE</t>
  </si>
  <si>
    <t>Repair and maintenance</t>
  </si>
  <si>
    <t>Materials and supplies</t>
  </si>
  <si>
    <t>Insurance</t>
  </si>
  <si>
    <t>Total faculty residence</t>
  </si>
  <si>
    <t>Allocation - pastoral ministers</t>
  </si>
  <si>
    <t xml:space="preserve">   (</t>
  </si>
  <si>
    <t>Allocation - religious education</t>
  </si>
  <si>
    <t>Allocation - high school</t>
  </si>
  <si>
    <t>Net faculty residence</t>
  </si>
  <si>
    <t>ES-4</t>
  </si>
  <si>
    <t>FIXED CHARGES</t>
  </si>
  <si>
    <t>Religious retirement</t>
  </si>
  <si>
    <t>Health insurance</t>
  </si>
  <si>
    <t>Property &amp; liability insurance</t>
  </si>
  <si>
    <t>Total fixed charges</t>
  </si>
  <si>
    <t>STUDENT SERVICES AND ACTIVITIES</t>
  </si>
  <si>
    <t>School bus expense</t>
  </si>
  <si>
    <t>Textbooks and supplies</t>
  </si>
  <si>
    <t>Cafeteria expenses</t>
  </si>
  <si>
    <t>Athletic expenses</t>
  </si>
  <si>
    <t>Day care</t>
  </si>
  <si>
    <t>Student activities expense</t>
  </si>
  <si>
    <t>Exchange account expense</t>
  </si>
  <si>
    <t>Total student services &amp; activities</t>
  </si>
  <si>
    <t>Equipment/furnishings</t>
  </si>
  <si>
    <t xml:space="preserve">  SCHOOL EXPENSES</t>
  </si>
  <si>
    <t>ES-5</t>
  </si>
  <si>
    <t xml:space="preserve">RELIGIOUS EDUCATION </t>
  </si>
  <si>
    <t># STUDENTS</t>
  </si>
  <si>
    <t>Income</t>
  </si>
  <si>
    <t>SURPLUS  (DEFICIT)</t>
  </si>
  <si>
    <t>RE-1</t>
  </si>
  <si>
    <t>RELIGIOUS EDUCATION INCOME</t>
  </si>
  <si>
    <t>Tuition</t>
  </si>
  <si>
    <t>Fees</t>
  </si>
  <si>
    <t>Parish assessments</t>
  </si>
  <si>
    <t>RELIGIOUS EDUCATION EXPENSES</t>
  </si>
  <si>
    <t>Salaries: religious professional</t>
  </si>
  <si>
    <t>Salaries: lay professional</t>
  </si>
  <si>
    <t>Instructional dept. expense</t>
  </si>
  <si>
    <t>In-service training</t>
  </si>
  <si>
    <t>Adult education</t>
  </si>
  <si>
    <t>Printing &amp; duplicating</t>
  </si>
  <si>
    <t>Repair &amp; maint. of equipment</t>
  </si>
  <si>
    <t>Auto and travel</t>
  </si>
  <si>
    <t>RE - 2</t>
  </si>
  <si>
    <t>OPERATION &amp; MAINT. OF FACILITIES</t>
  </si>
  <si>
    <t>Contracted janitorial &amp; maint. serv.</t>
  </si>
  <si>
    <t>Total operation &amp; maintenance</t>
  </si>
  <si>
    <t>Student activity expense</t>
  </si>
  <si>
    <t>TOTAL RELIGIOUS EDUCATION</t>
  </si>
  <si>
    <t xml:space="preserve">  EXPENSES</t>
  </si>
  <si>
    <t>RE - 3</t>
  </si>
  <si>
    <t>HIGH SCHOOL</t>
  </si>
  <si>
    <t>HS-1</t>
  </si>
  <si>
    <t>HIGH SCHOOL INCOME</t>
  </si>
  <si>
    <t>TUITION &amp; FEES</t>
  </si>
  <si>
    <t>Past-due tuition</t>
  </si>
  <si>
    <t>Graduation fees</t>
  </si>
  <si>
    <t>Other fees</t>
  </si>
  <si>
    <t>Curriculum fees</t>
  </si>
  <si>
    <t>Total tuition &amp; Fees</t>
  </si>
  <si>
    <t>Annual Catholic Appeal rebate</t>
  </si>
  <si>
    <t>Alumni</t>
  </si>
  <si>
    <t>DOW Education Fund</t>
  </si>
  <si>
    <t>Diocesan scholarships - Other</t>
  </si>
  <si>
    <t>Spec planned fund raising events</t>
  </si>
  <si>
    <t>Rental of facilities</t>
  </si>
  <si>
    <t>Interest income</t>
  </si>
  <si>
    <t>Bookstore sales</t>
  </si>
  <si>
    <t>Exchange fund income</t>
  </si>
  <si>
    <t>TOTAL HIGH SCHOOL INCOME</t>
  </si>
  <si>
    <t>HS-2</t>
  </si>
  <si>
    <t>HIGH SCHOOL EXPENSES</t>
  </si>
  <si>
    <t>Salaries: religious-professional</t>
  </si>
  <si>
    <t>Salaries: lay-professional</t>
  </si>
  <si>
    <t>Stipends-athletic</t>
  </si>
  <si>
    <t>Stipends-non-athletic</t>
  </si>
  <si>
    <t>Instructional department expense</t>
  </si>
  <si>
    <t>Library books and periodicals</t>
  </si>
  <si>
    <t>Library audio/visual</t>
  </si>
  <si>
    <t>Library supplies</t>
  </si>
  <si>
    <t>Instructional equipment purchase</t>
  </si>
  <si>
    <t>Instr. equip.-repairs &amp; maint.</t>
  </si>
  <si>
    <t xml:space="preserve">Total instruction </t>
  </si>
  <si>
    <t>Salaries: admin.-religious</t>
  </si>
  <si>
    <t>Salaries: admin.-lay</t>
  </si>
  <si>
    <t>Development/fund raising</t>
  </si>
  <si>
    <t>Recruitment expense</t>
  </si>
  <si>
    <t>Professional services</t>
  </si>
  <si>
    <t>Admin. equip.-repair &amp; maint.</t>
  </si>
  <si>
    <t>Computer</t>
  </si>
  <si>
    <t>Auto</t>
  </si>
  <si>
    <t xml:space="preserve">Total administration </t>
  </si>
  <si>
    <t>HS-3</t>
  </si>
  <si>
    <t>Materials &amp; supplies</t>
  </si>
  <si>
    <t>______________</t>
  </si>
  <si>
    <t>____________________________</t>
  </si>
  <si>
    <t>Allocation-pastoral ministers</t>
  </si>
  <si>
    <t>(</t>
  </si>
  <si>
    <t>)  (</t>
  </si>
  <si>
    <t xml:space="preserve">)  </t>
  </si>
  <si>
    <t>Allocation-high school</t>
  </si>
  <si>
    <t>Allocation-religious education</t>
  </si>
  <si>
    <t>HS-4</t>
  </si>
  <si>
    <t>______________________________</t>
  </si>
  <si>
    <t>Bookstore expense</t>
  </si>
  <si>
    <t>Cafeteria expense</t>
  </si>
  <si>
    <t>Athletic expense</t>
  </si>
  <si>
    <t>_____________________________</t>
  </si>
  <si>
    <t>____________</t>
  </si>
  <si>
    <t>__________________________</t>
  </si>
  <si>
    <t>TOTAL HIGH SCHOOL</t>
  </si>
  <si>
    <t>HS-5</t>
  </si>
  <si>
    <t xml:space="preserve">CEMETERY </t>
  </si>
  <si>
    <t>Operation &amp; Maint. of Facilities</t>
  </si>
  <si>
    <t>Fixed Charges</t>
  </si>
  <si>
    <t>Capital Expenses</t>
  </si>
  <si>
    <t>CE-1</t>
  </si>
  <si>
    <t>CEMETERY INCOME</t>
  </si>
  <si>
    <t>Sale of Graves</t>
  </si>
  <si>
    <t>Interment Fees</t>
  </si>
  <si>
    <t>Monument Application Fees</t>
  </si>
  <si>
    <t>Foundations for Memorials</t>
  </si>
  <si>
    <t>Miscellaneous</t>
  </si>
  <si>
    <t>CEMETERY EXPENSES</t>
  </si>
  <si>
    <t>Lawn Maintenance</t>
  </si>
  <si>
    <t>Waste Removal</t>
  </si>
  <si>
    <t>Cost for Foundations and Memorials</t>
  </si>
  <si>
    <t>CE - 2</t>
  </si>
  <si>
    <t>Cemetery Development</t>
  </si>
  <si>
    <t>TOTAL CEMETERY</t>
  </si>
  <si>
    <t>C-3</t>
  </si>
  <si>
    <t xml:space="preserve"> Less: Other expenses (describe)</t>
  </si>
  <si>
    <t>FICA/Medicare</t>
  </si>
  <si>
    <t>School Assessments</t>
  </si>
  <si>
    <t>Sale of Niches/Crypts</t>
  </si>
  <si>
    <t>FY 2025</t>
  </si>
  <si>
    <t>FY 2026 ANNUAL PARISH BUDGET</t>
  </si>
  <si>
    <t>FOR THE FISCAL YEAR ENDING JUNE 30, 2026</t>
  </si>
  <si>
    <t>( DUE BY 6/30/2025 IN THE DIOCESAN FINANCE OFFICE )</t>
  </si>
  <si>
    <t>FY 2026 SUMMARY BUDGET</t>
  </si>
  <si>
    <t>7/1/2025 - 6/30/2026</t>
  </si>
  <si>
    <t>FY 2026</t>
  </si>
  <si>
    <t>FY 26 SUMMARY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</si>
</sst>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409]mmmm\ d\,\ yyyy;@"/>
  </numFmts>
  <fonts count="24" x14ac:knownFonts="1">
    <font>
      <sz val="12"/>
      <name val="Helv"/>
    </font>
    <font>
      <b/>
      <sz val="12"/>
      <name val="Helv"/>
    </font>
    <font>
      <b/>
      <sz val="14"/>
      <name val="Helv"/>
    </font>
    <font>
      <sz val="14"/>
      <name val="Helv"/>
    </font>
    <font>
      <u/>
      <sz val="12"/>
      <name val="Helv"/>
    </font>
    <font>
      <sz val="12"/>
      <name val="Tms Rmn"/>
    </font>
    <font>
      <sz val="12"/>
      <name val="Symbol"/>
      <family val="1"/>
      <charset val="2"/>
    </font>
    <font>
      <b/>
      <u/>
      <sz val="12"/>
      <name val="Helv"/>
    </font>
    <font>
      <sz val="12"/>
      <color indexed="12"/>
      <name val="Helv"/>
    </font>
    <font>
      <b/>
      <u val="double"/>
      <sz val="12"/>
      <name val="Helv"/>
    </font>
    <font>
      <u val="double"/>
      <sz val="12"/>
      <name val="Helv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Helv"/>
    </font>
    <font>
      <sz val="8"/>
      <name val="Helv"/>
    </font>
    <font>
      <b/>
      <sz val="12"/>
      <color indexed="12"/>
      <name val="Helv"/>
    </font>
    <font>
      <sz val="12"/>
      <color indexed="12"/>
      <name val="Symbol"/>
      <family val="1"/>
      <charset val="2"/>
    </font>
    <font>
      <u val="double"/>
      <sz val="12"/>
      <color indexed="12"/>
      <name val="Helv"/>
    </font>
    <font>
      <b/>
      <sz val="12"/>
      <color indexed="8"/>
      <name val="Helv"/>
    </font>
    <font>
      <b/>
      <u/>
      <sz val="12"/>
      <color indexed="8"/>
      <name val="Helv"/>
    </font>
    <font>
      <sz val="11"/>
      <name val="Helv"/>
    </font>
    <font>
      <b/>
      <sz val="16"/>
      <name val="Helv"/>
    </font>
    <font>
      <b/>
      <sz val="22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149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164" fontId="0" fillId="0" borderId="0" xfId="0" applyAlignment="1">
      <alignment horizontal="centerContinuous"/>
    </xf>
    <xf numFmtId="164" fontId="1" fillId="0" borderId="0" xfId="0" applyFont="1"/>
    <xf numFmtId="164" fontId="1" fillId="0" borderId="0" xfId="0" applyFont="1" applyAlignment="1">
      <alignment horizontal="left"/>
    </xf>
    <xf numFmtId="164" fontId="2" fillId="0" borderId="0" xfId="0" applyFont="1" applyAlignment="1">
      <alignment horizontal="centerContinuous"/>
    </xf>
    <xf numFmtId="164" fontId="1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164" fontId="4" fillId="0" borderId="0" xfId="0" applyFont="1" applyAlignment="1">
      <alignment horizontal="center"/>
    </xf>
    <xf numFmtId="164" fontId="1" fillId="0" borderId="0" xfId="0" quotePrefix="1" applyFont="1" applyAlignment="1">
      <alignment horizontal="left"/>
    </xf>
    <xf numFmtId="164" fontId="1" fillId="0" borderId="0" xfId="0" applyFont="1" applyAlignment="1">
      <alignment horizontal="center"/>
    </xf>
    <xf numFmtId="39" fontId="0" fillId="0" borderId="0" xfId="0" applyNumberFormat="1"/>
    <xf numFmtId="164" fontId="8" fillId="0" borderId="1" xfId="0" applyFont="1" applyBorder="1" applyProtection="1">
      <protection locked="0"/>
    </xf>
    <xf numFmtId="164" fontId="7" fillId="0" borderId="0" xfId="0" applyFont="1" applyAlignment="1">
      <alignment horizontal="center"/>
    </xf>
    <xf numFmtId="164" fontId="3" fillId="0" borderId="0" xfId="0" applyFont="1" applyAlignment="1">
      <alignment horizontal="center"/>
    </xf>
    <xf numFmtId="164" fontId="4" fillId="0" borderId="0" xfId="0" applyFont="1" applyAlignment="1">
      <alignment horizontal="left"/>
    </xf>
    <xf numFmtId="164" fontId="4" fillId="0" borderId="0" xfId="0" applyFont="1"/>
    <xf numFmtId="37" fontId="0" fillId="0" borderId="0" xfId="0" applyNumberFormat="1"/>
    <xf numFmtId="37" fontId="8" fillId="0" borderId="0" xfId="0" applyNumberFormat="1" applyFont="1" applyProtection="1">
      <protection locked="0"/>
    </xf>
    <xf numFmtId="37" fontId="0" fillId="0" borderId="0" xfId="0" applyNumberFormat="1" applyAlignment="1">
      <alignment horizontal="left"/>
    </xf>
    <xf numFmtId="37" fontId="3" fillId="0" borderId="0" xfId="0" applyNumberFormat="1" applyFont="1" applyAlignment="1">
      <alignment horizontal="centerContinuous"/>
    </xf>
    <xf numFmtId="37" fontId="1" fillId="0" borderId="0" xfId="0" applyNumberFormat="1" applyFont="1" applyAlignment="1">
      <alignment horizontal="centerContinuous"/>
    </xf>
    <xf numFmtId="37" fontId="1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37" fontId="8" fillId="0" borderId="1" xfId="0" applyNumberFormat="1" applyFont="1" applyBorder="1" applyProtection="1">
      <protection locked="0"/>
    </xf>
    <xf numFmtId="37" fontId="8" fillId="0" borderId="2" xfId="0" applyNumberFormat="1" applyFont="1" applyBorder="1" applyProtection="1">
      <protection locked="0"/>
    </xf>
    <xf numFmtId="37" fontId="8" fillId="0" borderId="3" xfId="0" applyNumberFormat="1" applyFont="1" applyBorder="1" applyProtection="1">
      <protection locked="0"/>
    </xf>
    <xf numFmtId="37" fontId="0" fillId="0" borderId="0" xfId="0" applyNumberFormat="1" applyAlignment="1">
      <alignment horizontal="centerContinuous"/>
    </xf>
    <xf numFmtId="37" fontId="8" fillId="0" borderId="4" xfId="0" applyNumberFormat="1" applyFont="1" applyBorder="1" applyProtection="1">
      <protection locked="0"/>
    </xf>
    <xf numFmtId="37" fontId="1" fillId="0" borderId="0" xfId="0" applyNumberFormat="1" applyFont="1"/>
    <xf numFmtId="164" fontId="5" fillId="0" borderId="0" xfId="0" applyFont="1" applyAlignment="1">
      <alignment horizontal="centerContinuous"/>
    </xf>
    <xf numFmtId="164" fontId="6" fillId="0" borderId="0" xfId="0" applyFont="1" applyAlignment="1">
      <alignment horizontal="centerContinuous"/>
    </xf>
    <xf numFmtId="164" fontId="7" fillId="0" borderId="0" xfId="0" applyFont="1"/>
    <xf numFmtId="0" fontId="1" fillId="0" borderId="0" xfId="0" applyNumberFormat="1" applyFont="1" applyAlignment="1">
      <alignment horizontal="left"/>
    </xf>
    <xf numFmtId="37" fontId="8" fillId="0" borderId="0" xfId="0" applyNumberFormat="1" applyFont="1"/>
    <xf numFmtId="37" fontId="8" fillId="0" borderId="0" xfId="0" applyNumberFormat="1" applyFont="1" applyAlignment="1">
      <alignment horizontal="left"/>
    </xf>
    <xf numFmtId="37" fontId="1" fillId="0" borderId="0" xfId="0" applyNumberFormat="1" applyFont="1" applyAlignment="1">
      <alignment horizontal="left"/>
    </xf>
    <xf numFmtId="37" fontId="7" fillId="0" borderId="0" xfId="0" applyNumberFormat="1" applyFont="1"/>
    <xf numFmtId="37" fontId="7" fillId="0" borderId="0" xfId="0" quotePrefix="1" applyNumberFormat="1" applyFont="1" applyAlignment="1">
      <alignment horizontal="center"/>
    </xf>
    <xf numFmtId="37" fontId="8" fillId="0" borderId="1" xfId="0" applyNumberFormat="1" applyFont="1" applyBorder="1"/>
    <xf numFmtId="37" fontId="8" fillId="0" borderId="2" xfId="0" applyNumberFormat="1" applyFont="1" applyBorder="1"/>
    <xf numFmtId="37" fontId="0" fillId="0" borderId="1" xfId="0" applyNumberFormat="1" applyBorder="1" applyProtection="1">
      <protection locked="0"/>
    </xf>
    <xf numFmtId="37" fontId="8" fillId="0" borderId="4" xfId="0" applyNumberFormat="1" applyFont="1" applyBorder="1"/>
    <xf numFmtId="37" fontId="8" fillId="0" borderId="1" xfId="0" applyNumberFormat="1" applyFont="1" applyBorder="1" applyAlignment="1">
      <alignment horizontal="right"/>
    </xf>
    <xf numFmtId="37" fontId="14" fillId="0" borderId="1" xfId="0" applyNumberFormat="1" applyFont="1" applyBorder="1" applyProtection="1">
      <protection locked="0"/>
    </xf>
    <xf numFmtId="164" fontId="8" fillId="0" borderId="0" xfId="0" applyFont="1"/>
    <xf numFmtId="37" fontId="8" fillId="0" borderId="0" xfId="0" applyNumberFormat="1" applyFont="1" applyAlignment="1">
      <alignment horizontal="centerContinuous"/>
    </xf>
    <xf numFmtId="39" fontId="8" fillId="0" borderId="0" xfId="0" applyNumberFormat="1" applyFont="1"/>
    <xf numFmtId="37" fontId="14" fillId="0" borderId="0" xfId="0" applyNumberFormat="1" applyFont="1"/>
    <xf numFmtId="37" fontId="16" fillId="0" borderId="1" xfId="0" applyNumberFormat="1" applyFont="1" applyBorder="1"/>
    <xf numFmtId="164" fontId="22" fillId="0" borderId="0" xfId="0" applyFont="1" applyAlignment="1">
      <alignment horizontal="centerContinuous"/>
    </xf>
    <xf numFmtId="164" fontId="23" fillId="0" borderId="0" xfId="0" applyFont="1"/>
    <xf numFmtId="164" fontId="23" fillId="0" borderId="0" xfId="0" applyFont="1" applyAlignment="1">
      <alignment horizontal="centerContinuous"/>
    </xf>
    <xf numFmtId="164" fontId="0" fillId="0" borderId="5" xfId="0" applyBorder="1"/>
    <xf numFmtId="164" fontId="0" fillId="0" borderId="2" xfId="0" applyBorder="1"/>
    <xf numFmtId="164" fontId="0" fillId="0" borderId="2" xfId="0" applyBorder="1" applyProtection="1">
      <protection locked="0"/>
    </xf>
    <xf numFmtId="164" fontId="1" fillId="0" borderId="0" xfId="0" quotePrefix="1" applyFont="1" applyAlignment="1">
      <alignment horizontal="center"/>
    </xf>
    <xf numFmtId="37" fontId="1" fillId="0" borderId="0" xfId="0" quotePrefix="1" applyNumberFormat="1" applyFont="1" applyAlignment="1">
      <alignment horizontal="center"/>
    </xf>
    <xf numFmtId="3" fontId="0" fillId="0" borderId="0" xfId="0" applyNumberFormat="1"/>
    <xf numFmtId="164" fontId="8" fillId="0" borderId="2" xfId="0" applyFont="1" applyBorder="1" applyProtection="1">
      <protection locked="0"/>
    </xf>
    <xf numFmtId="164" fontId="2" fillId="0" borderId="0" xfId="0" applyFont="1" applyAlignment="1" applyProtection="1">
      <alignment horizontal="centerContinuous"/>
      <protection locked="0"/>
    </xf>
    <xf numFmtId="164" fontId="5" fillId="0" borderId="0" xfId="0" applyFont="1" applyAlignment="1" applyProtection="1">
      <alignment horizontal="centerContinuous"/>
      <protection locked="0"/>
    </xf>
    <xf numFmtId="164" fontId="6" fillId="0" borderId="0" xfId="0" applyFont="1" applyAlignment="1" applyProtection="1">
      <alignment horizontal="centerContinuous"/>
      <protection locked="0"/>
    </xf>
    <xf numFmtId="164" fontId="0" fillId="0" borderId="0" xfId="0" applyProtection="1">
      <protection locked="0"/>
    </xf>
    <xf numFmtId="164" fontId="1" fillId="0" borderId="0" xfId="0" applyFont="1" applyProtection="1">
      <protection locked="0"/>
    </xf>
    <xf numFmtId="164" fontId="3" fillId="0" borderId="0" xfId="0" applyFont="1" applyAlignment="1" applyProtection="1">
      <alignment horizontal="centerContinuous"/>
      <protection locked="0"/>
    </xf>
    <xf numFmtId="164" fontId="1" fillId="0" borderId="0" xfId="0" applyFont="1" applyAlignment="1" applyProtection="1">
      <alignment horizontal="centerContinuous"/>
      <protection locked="0"/>
    </xf>
    <xf numFmtId="164" fontId="1" fillId="0" borderId="0" xfId="0" applyFont="1" applyAlignment="1" applyProtection="1">
      <alignment horizontal="center"/>
      <protection locked="0"/>
    </xf>
    <xf numFmtId="164" fontId="7" fillId="0" borderId="0" xfId="0" applyFont="1" applyAlignment="1" applyProtection="1">
      <alignment horizontal="center"/>
      <protection locked="0"/>
    </xf>
    <xf numFmtId="164" fontId="7" fillId="0" borderId="0" xfId="0" applyFont="1" applyProtection="1">
      <protection locked="0"/>
    </xf>
    <xf numFmtId="164" fontId="1" fillId="0" borderId="0" xfId="0" applyFont="1" applyAlignment="1" applyProtection="1">
      <alignment horizontal="left"/>
      <protection locked="0"/>
    </xf>
    <xf numFmtId="0" fontId="1" fillId="0" borderId="0" xfId="0" applyNumberFormat="1" applyFont="1" applyAlignment="1" applyProtection="1">
      <alignment horizontal="left"/>
      <protection locked="0"/>
    </xf>
    <xf numFmtId="37" fontId="0" fillId="0" borderId="0" xfId="0" applyNumberFormat="1" applyProtection="1">
      <protection locked="0"/>
    </xf>
    <xf numFmtId="164" fontId="0" fillId="0" borderId="0" xfId="0" applyAlignment="1" applyProtection="1">
      <alignment horizontal="centerContinuous"/>
      <protection locked="0"/>
    </xf>
    <xf numFmtId="37" fontId="0" fillId="0" borderId="0" xfId="0" applyNumberFormat="1" applyAlignment="1" applyProtection="1">
      <alignment horizontal="centerContinuous"/>
      <protection locked="0"/>
    </xf>
    <xf numFmtId="164" fontId="2" fillId="0" borderId="0" xfId="0" applyFont="1" applyAlignment="1" applyProtection="1">
      <alignment horizontal="left"/>
      <protection locked="0"/>
    </xf>
    <xf numFmtId="37" fontId="3" fillId="0" borderId="0" xfId="0" applyNumberFormat="1" applyFont="1" applyAlignment="1" applyProtection="1">
      <alignment horizontal="centerContinuous"/>
      <protection locked="0"/>
    </xf>
    <xf numFmtId="37" fontId="1" fillId="0" borderId="0" xfId="0" applyNumberFormat="1" applyFont="1" applyAlignment="1" applyProtection="1">
      <alignment horizontal="centerContinuous"/>
      <protection locked="0"/>
    </xf>
    <xf numFmtId="37" fontId="1" fillId="0" borderId="0" xfId="0" applyNumberFormat="1" applyFont="1" applyProtection="1">
      <protection locked="0"/>
    </xf>
    <xf numFmtId="37" fontId="7" fillId="0" borderId="0" xfId="0" applyNumberFormat="1" applyFont="1" applyAlignment="1" applyProtection="1">
      <alignment horizontal="center"/>
      <protection locked="0"/>
    </xf>
    <xf numFmtId="37" fontId="7" fillId="0" borderId="0" xfId="0" applyNumberFormat="1" applyFont="1" applyProtection="1">
      <protection locked="0"/>
    </xf>
    <xf numFmtId="37" fontId="7" fillId="0" borderId="0" xfId="0" quotePrefix="1" applyNumberFormat="1" applyFont="1" applyAlignment="1" applyProtection="1">
      <alignment horizontal="center"/>
      <protection locked="0"/>
    </xf>
    <xf numFmtId="37" fontId="0" fillId="0" borderId="0" xfId="0" applyNumberFormat="1" applyAlignment="1" applyProtection="1">
      <alignment horizontal="left"/>
      <protection locked="0"/>
    </xf>
    <xf numFmtId="37" fontId="14" fillId="0" borderId="0" xfId="0" applyNumberFormat="1" applyFont="1" applyProtection="1">
      <protection locked="0"/>
    </xf>
    <xf numFmtId="37" fontId="14" fillId="0" borderId="0" xfId="0" applyNumberFormat="1" applyFont="1" applyAlignment="1" applyProtection="1">
      <alignment horizontal="left"/>
      <protection locked="0"/>
    </xf>
    <xf numFmtId="164" fontId="7" fillId="0" borderId="5" xfId="0" applyFont="1" applyBorder="1" applyAlignment="1" applyProtection="1">
      <alignment horizontal="center"/>
      <protection locked="0"/>
    </xf>
    <xf numFmtId="37" fontId="1" fillId="0" borderId="0" xfId="0" applyNumberFormat="1" applyFont="1" applyAlignment="1" applyProtection="1">
      <alignment horizontal="left"/>
      <protection locked="0"/>
    </xf>
    <xf numFmtId="37" fontId="2" fillId="0" borderId="0" xfId="0" applyNumberFormat="1" applyFont="1" applyAlignment="1" applyProtection="1">
      <alignment horizontal="left"/>
      <protection locked="0"/>
    </xf>
    <xf numFmtId="0" fontId="1" fillId="0" borderId="0" xfId="0" quotePrefix="1" applyNumberFormat="1" applyFont="1" applyAlignment="1" applyProtection="1">
      <alignment horizontal="left"/>
      <protection locked="0"/>
    </xf>
    <xf numFmtId="37" fontId="16" fillId="0" borderId="0" xfId="0" applyNumberFormat="1" applyFont="1" applyAlignment="1" applyProtection="1">
      <alignment horizontal="left"/>
      <protection locked="0"/>
    </xf>
    <xf numFmtId="37" fontId="10" fillId="0" borderId="0" xfId="0" applyNumberFormat="1" applyFont="1" applyProtection="1">
      <protection locked="0"/>
    </xf>
    <xf numFmtId="37" fontId="8" fillId="0" borderId="0" xfId="0" applyNumberFormat="1" applyFont="1" applyAlignment="1" applyProtection="1">
      <alignment horizontal="centerContinuous"/>
      <protection locked="0"/>
    </xf>
    <xf numFmtId="164" fontId="14" fillId="0" borderId="0" xfId="0" applyFont="1" applyAlignment="1">
      <alignment horizontal="centerContinuous"/>
    </xf>
    <xf numFmtId="164" fontId="2" fillId="0" borderId="0" xfId="0" applyFont="1" applyAlignment="1">
      <alignment horizontal="left"/>
    </xf>
    <xf numFmtId="164" fontId="17" fillId="0" borderId="0" xfId="0" applyFont="1" applyAlignment="1" applyProtection="1">
      <alignment horizontal="centerContinuous"/>
      <protection locked="0"/>
    </xf>
    <xf numFmtId="164" fontId="8" fillId="0" borderId="0" xfId="0" applyFont="1" applyAlignment="1" applyProtection="1">
      <alignment horizontal="centerContinuous"/>
      <protection locked="0"/>
    </xf>
    <xf numFmtId="164" fontId="8" fillId="0" borderId="0" xfId="0" applyFont="1" applyProtection="1">
      <protection locked="0"/>
    </xf>
    <xf numFmtId="164" fontId="21" fillId="0" borderId="0" xfId="0" applyFont="1" applyAlignment="1" applyProtection="1">
      <alignment horizontal="centerContinuous"/>
      <protection locked="0"/>
    </xf>
    <xf numFmtId="164" fontId="19" fillId="0" borderId="0" xfId="0" applyFont="1" applyAlignment="1" applyProtection="1">
      <alignment horizontal="centerContinuous"/>
      <protection locked="0"/>
    </xf>
    <xf numFmtId="164" fontId="19" fillId="0" borderId="0" xfId="0" applyFont="1" applyAlignment="1" applyProtection="1">
      <alignment horizontal="center"/>
      <protection locked="0"/>
    </xf>
    <xf numFmtId="164" fontId="20" fillId="0" borderId="0" xfId="0" applyFont="1" applyAlignment="1" applyProtection="1">
      <alignment horizontal="center"/>
      <protection locked="0"/>
    </xf>
    <xf numFmtId="164" fontId="20" fillId="0" borderId="5" xfId="0" applyFont="1" applyBorder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0" fontId="11" fillId="0" borderId="0" xfId="0" applyNumberFormat="1" applyFont="1" applyProtection="1">
      <protection locked="0"/>
    </xf>
    <xf numFmtId="0" fontId="12" fillId="0" borderId="0" xfId="0" applyNumberFormat="1" applyFont="1" applyProtection="1">
      <protection locked="0"/>
    </xf>
    <xf numFmtId="0" fontId="13" fillId="0" borderId="0" xfId="0" applyNumberFormat="1" applyFont="1" applyProtection="1">
      <protection locked="0"/>
    </xf>
    <xf numFmtId="0" fontId="13" fillId="0" borderId="0" xfId="0" quotePrefix="1" applyNumberFormat="1" applyFont="1" applyAlignment="1" applyProtection="1">
      <alignment horizontal="left"/>
      <protection locked="0"/>
    </xf>
    <xf numFmtId="0" fontId="12" fillId="0" borderId="0" xfId="0" quotePrefix="1" applyNumberFormat="1" applyFont="1" applyAlignment="1" applyProtection="1">
      <alignment horizontal="left"/>
      <protection locked="0"/>
    </xf>
    <xf numFmtId="0" fontId="1" fillId="0" borderId="0" xfId="0" applyNumberFormat="1" applyFont="1" applyProtection="1">
      <protection locked="0"/>
    </xf>
    <xf numFmtId="0" fontId="0" fillId="0" borderId="0" xfId="0" applyNumberFormat="1" applyAlignment="1" applyProtection="1">
      <alignment horizontal="centerContinuous"/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37" fontId="19" fillId="0" borderId="0" xfId="0" applyNumberFormat="1" applyFont="1" applyAlignment="1" applyProtection="1">
      <alignment horizontal="centerContinuous"/>
      <protection locked="0"/>
    </xf>
    <xf numFmtId="37" fontId="19" fillId="0" borderId="0" xfId="0" applyNumberFormat="1" applyFont="1" applyAlignment="1" applyProtection="1">
      <alignment horizontal="center"/>
      <protection locked="0"/>
    </xf>
    <xf numFmtId="37" fontId="20" fillId="0" borderId="0" xfId="0" quotePrefix="1" applyNumberFormat="1" applyFon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37" fontId="9" fillId="0" borderId="0" xfId="0" applyNumberFormat="1" applyFont="1" applyProtection="1">
      <protection locked="0"/>
    </xf>
    <xf numFmtId="37" fontId="18" fillId="0" borderId="0" xfId="0" applyNumberFormat="1" applyFont="1" applyProtection="1">
      <protection locked="0"/>
    </xf>
    <xf numFmtId="37" fontId="1" fillId="0" borderId="0" xfId="0" quotePrefix="1" applyNumberFormat="1" applyFont="1" applyAlignment="1" applyProtection="1">
      <alignment horizontal="left"/>
      <protection locked="0"/>
    </xf>
    <xf numFmtId="164" fontId="0" fillId="0" borderId="0" xfId="0" quotePrefix="1" applyAlignment="1" applyProtection="1">
      <alignment horizontal="left"/>
      <protection locked="0"/>
    </xf>
    <xf numFmtId="164" fontId="0" fillId="2" borderId="0" xfId="0" quotePrefix="1" applyFill="1" applyAlignment="1" applyProtection="1">
      <alignment horizontal="left"/>
      <protection locked="0"/>
    </xf>
    <xf numFmtId="0" fontId="0" fillId="2" borderId="0" xfId="0" applyNumberFormat="1" applyFill="1" applyProtection="1">
      <protection locked="0"/>
    </xf>
    <xf numFmtId="37" fontId="0" fillId="2" borderId="0" xfId="0" applyNumberFormat="1" applyFill="1" applyProtection="1">
      <protection locked="0"/>
    </xf>
    <xf numFmtId="37" fontId="0" fillId="0" borderId="2" xfId="0" applyNumberFormat="1" applyBorder="1" applyProtection="1">
      <protection locked="0"/>
    </xf>
    <xf numFmtId="37" fontId="0" fillId="0" borderId="1" xfId="0" applyNumberFormat="1" applyBorder="1" applyAlignment="1" applyProtection="1">
      <alignment horizontal="left"/>
      <protection locked="0"/>
    </xf>
    <xf numFmtId="0" fontId="1" fillId="0" borderId="0" xfId="0" applyNumberFormat="1" applyFont="1" applyAlignment="1" applyProtection="1">
      <alignment horizontal="centerContinuous"/>
      <protection locked="0"/>
    </xf>
    <xf numFmtId="37" fontId="16" fillId="0" borderId="0" xfId="0" applyNumberFormat="1" applyFont="1"/>
    <xf numFmtId="37" fontId="8" fillId="0" borderId="1" xfId="0" applyNumberFormat="1" applyFont="1" applyBorder="1" applyAlignment="1" applyProtection="1">
      <alignment horizontal="right"/>
      <protection locked="0"/>
    </xf>
    <xf numFmtId="164" fontId="0" fillId="0" borderId="1" xfId="0" applyBorder="1" applyProtection="1">
      <protection locked="0"/>
    </xf>
    <xf numFmtId="37" fontId="1" fillId="0" borderId="0" xfId="0" applyNumberFormat="1" applyFont="1" applyAlignment="1" applyProtection="1">
      <alignment horizontal="center"/>
      <protection locked="0"/>
    </xf>
    <xf numFmtId="164" fontId="0" fillId="0" borderId="0" xfId="0" applyAlignment="1" applyProtection="1">
      <alignment horizontal="left"/>
      <protection locked="0"/>
    </xf>
    <xf numFmtId="164" fontId="23" fillId="0" borderId="0" xfId="0" applyFont="1" applyAlignment="1">
      <alignment horizontal="center"/>
    </xf>
    <xf numFmtId="164" fontId="0" fillId="0" borderId="1" xfId="0" applyBorder="1" applyProtection="1"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164" fontId="1" fillId="0" borderId="1" xfId="0" applyFont="1" applyBorder="1" applyAlignment="1" applyProtection="1">
      <alignment horizontal="left"/>
      <protection locked="0"/>
    </xf>
    <xf numFmtId="164" fontId="0" fillId="0" borderId="0" xfId="0" applyProtection="1">
      <protection locked="0"/>
    </xf>
    <xf numFmtId="37" fontId="1" fillId="0" borderId="0" xfId="0" applyNumberFormat="1" applyFont="1" applyAlignment="1" applyProtection="1">
      <alignment horizontal="center"/>
      <protection locked="0"/>
    </xf>
    <xf numFmtId="164" fontId="2" fillId="0" borderId="0" xfId="0" applyFont="1" applyAlignment="1" applyProtection="1">
      <alignment horizontal="center"/>
      <protection locked="0"/>
    </xf>
    <xf numFmtId="164" fontId="8" fillId="0" borderId="1" xfId="0" applyFont="1" applyBorder="1"/>
    <xf numFmtId="164" fontId="1" fillId="0" borderId="1" xfId="0" applyFont="1" applyBorder="1"/>
    <xf numFmtId="37" fontId="1" fillId="0" borderId="0" xfId="0" applyNumberFormat="1" applyFont="1" applyProtection="1">
      <protection locked="0"/>
    </xf>
    <xf numFmtId="37" fontId="14" fillId="0" borderId="0" xfId="0" applyNumberFormat="1" applyFont="1" applyProtection="1">
      <protection locked="0"/>
    </xf>
    <xf numFmtId="37" fontId="8" fillId="0" borderId="1" xfId="0" applyNumberFormat="1" applyFont="1" applyBorder="1" applyProtection="1">
      <protection locked="0"/>
    </xf>
    <xf numFmtId="37" fontId="8" fillId="0" borderId="0" xfId="0" applyNumberFormat="1" applyFont="1" applyProtection="1">
      <protection locked="0"/>
    </xf>
    <xf numFmtId="164" fontId="1" fillId="0" borderId="1" xfId="0" applyFont="1" applyBorder="1" applyProtection="1">
      <protection locked="0"/>
    </xf>
    <xf numFmtId="164" fontId="8" fillId="0" borderId="1" xfId="0" applyFont="1" applyBorder="1" applyProtection="1">
      <protection locked="0"/>
    </xf>
    <xf numFmtId="164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4:M87"/>
  <sheetViews>
    <sheetView showGridLines="0" tabSelected="1" zoomScale="75" workbookViewId="0"/>
  </sheetViews>
  <sheetFormatPr defaultColWidth="9.77734375" defaultRowHeight="15.75" x14ac:dyDescent="0.25"/>
  <cols>
    <col min="1" max="2" width="4.77734375" customWidth="1"/>
    <col min="3" max="3" width="10.77734375" customWidth="1"/>
    <col min="4" max="4" width="2.77734375" customWidth="1"/>
    <col min="5" max="5" width="4.77734375" customWidth="1"/>
    <col min="6" max="6" width="9.109375" customWidth="1"/>
    <col min="7" max="7" width="9.77734375" customWidth="1"/>
    <col min="8" max="8" width="8.77734375" customWidth="1"/>
    <col min="9" max="9" width="7.77734375" customWidth="1"/>
    <col min="10" max="10" width="7.33203125" customWidth="1"/>
    <col min="11" max="11" width="1.77734375" customWidth="1"/>
    <col min="12" max="12" width="11.77734375" customWidth="1"/>
  </cols>
  <sheetData>
    <row r="4" spans="1:12" ht="27.75" x14ac:dyDescent="0.4">
      <c r="A4" s="5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7.75" x14ac:dyDescent="0.4">
      <c r="C5" s="52" t="s">
        <v>451</v>
      </c>
    </row>
    <row r="6" spans="1:12" ht="27.75" x14ac:dyDescent="0.4">
      <c r="A6" s="133" t="s">
        <v>452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11" spans="1:12" x14ac:dyDescent="0.25">
      <c r="A11" s="5" t="s">
        <v>1</v>
      </c>
      <c r="D11" s="134"/>
      <c r="E11" s="134"/>
      <c r="F11" s="134"/>
      <c r="G11" s="134"/>
      <c r="H11" s="134"/>
      <c r="I11" s="134"/>
      <c r="J11" s="5" t="s">
        <v>2</v>
      </c>
      <c r="L11" s="130"/>
    </row>
    <row r="12" spans="1:12" x14ac:dyDescent="0.25">
      <c r="B12" s="2" t="s">
        <v>3</v>
      </c>
      <c r="K12" s="2"/>
      <c r="L12" s="2" t="s">
        <v>3</v>
      </c>
    </row>
    <row r="13" spans="1:12" x14ac:dyDescent="0.25">
      <c r="A13" s="5" t="s">
        <v>4</v>
      </c>
      <c r="D13" s="134"/>
      <c r="E13" s="134"/>
      <c r="F13" s="134"/>
      <c r="G13" s="134"/>
      <c r="H13" s="134"/>
      <c r="I13" s="134"/>
      <c r="J13" s="134"/>
      <c r="K13" s="134"/>
      <c r="L13" s="134"/>
    </row>
    <row r="14" spans="1:12" x14ac:dyDescent="0.25">
      <c r="B14" s="2" t="s">
        <v>3</v>
      </c>
      <c r="I14" s="2" t="s">
        <v>3</v>
      </c>
    </row>
    <row r="15" spans="1:12" x14ac:dyDescent="0.25">
      <c r="A15" s="5" t="s">
        <v>5</v>
      </c>
      <c r="D15" s="135"/>
      <c r="E15" s="135"/>
      <c r="F15" s="135"/>
      <c r="G15" s="135"/>
      <c r="H15" s="135"/>
      <c r="I15" s="5" t="s">
        <v>6</v>
      </c>
      <c r="J15" s="136"/>
      <c r="K15" s="134"/>
      <c r="L15" s="134"/>
    </row>
    <row r="16" spans="1:12" x14ac:dyDescent="0.25">
      <c r="B16" s="2" t="s">
        <v>3</v>
      </c>
      <c r="C16" s="2" t="s">
        <v>3</v>
      </c>
      <c r="H16" s="2" t="s">
        <v>3</v>
      </c>
    </row>
    <row r="18" spans="1:12" ht="19.5" x14ac:dyDescent="0.3">
      <c r="A18" s="7"/>
      <c r="B18" s="3"/>
      <c r="C18" s="51"/>
      <c r="D18" s="3"/>
      <c r="E18" s="3"/>
      <c r="F18" s="3"/>
      <c r="G18" s="3"/>
      <c r="H18" s="7"/>
      <c r="I18" s="3"/>
      <c r="J18" s="3" t="s">
        <v>3</v>
      </c>
      <c r="K18" s="3" t="s">
        <v>3</v>
      </c>
      <c r="L18" s="3"/>
    </row>
    <row r="19" spans="1:12" ht="19.5" x14ac:dyDescent="0.35">
      <c r="A19" s="6"/>
      <c r="B19" s="3"/>
      <c r="C19" s="3" t="s">
        <v>453</v>
      </c>
      <c r="D19" s="3"/>
      <c r="E19" s="8"/>
      <c r="F19" s="8"/>
      <c r="G19" s="8"/>
      <c r="H19" s="8"/>
      <c r="I19" s="8"/>
      <c r="J19" s="8"/>
      <c r="K19" s="3"/>
      <c r="L19" s="3"/>
    </row>
    <row r="21" spans="1:12" x14ac:dyDescent="0.25">
      <c r="D21" t="s">
        <v>7</v>
      </c>
      <c r="G21" s="137"/>
      <c r="H21" s="137"/>
      <c r="I21" t="s">
        <v>8</v>
      </c>
      <c r="K21" s="137"/>
      <c r="L21" s="137"/>
    </row>
    <row r="22" spans="1:12" x14ac:dyDescent="0.25">
      <c r="A22" s="10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1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B24" s="2" t="s">
        <v>3</v>
      </c>
    </row>
    <row r="26" spans="1:12" x14ac:dyDescent="0.25">
      <c r="A26" s="5" t="s">
        <v>9</v>
      </c>
      <c r="D26" s="134"/>
      <c r="E26" s="134"/>
      <c r="F26" s="134"/>
      <c r="G26" s="134"/>
      <c r="H26" s="134"/>
      <c r="I26" s="134"/>
      <c r="J26" s="134"/>
      <c r="K26" s="134"/>
      <c r="L26" s="134"/>
    </row>
    <row r="27" spans="1:12" x14ac:dyDescent="0.25">
      <c r="D27" s="2" t="s">
        <v>10</v>
      </c>
      <c r="J27" s="2" t="s">
        <v>11</v>
      </c>
    </row>
    <row r="28" spans="1:12" x14ac:dyDescent="0.25">
      <c r="B28" s="2" t="s">
        <v>3</v>
      </c>
    </row>
    <row r="29" spans="1:12" x14ac:dyDescent="0.25">
      <c r="C29" s="2" t="s">
        <v>3</v>
      </c>
      <c r="K29" s="2" t="s">
        <v>3</v>
      </c>
      <c r="L29" s="2" t="s">
        <v>3</v>
      </c>
    </row>
    <row r="31" spans="1:12" x14ac:dyDescent="0.25">
      <c r="A31" s="5" t="s">
        <v>12</v>
      </c>
      <c r="D31" s="134"/>
      <c r="E31" s="134"/>
      <c r="F31" s="134"/>
      <c r="G31" s="134"/>
      <c r="H31" s="134"/>
      <c r="I31" s="134"/>
      <c r="J31" s="134"/>
      <c r="K31" s="134"/>
      <c r="L31" s="134"/>
    </row>
    <row r="32" spans="1:12" x14ac:dyDescent="0.25">
      <c r="D32" s="2" t="s">
        <v>13</v>
      </c>
      <c r="J32" s="2" t="s">
        <v>11</v>
      </c>
    </row>
    <row r="33" spans="1:13" x14ac:dyDescent="0.25">
      <c r="B33" s="2" t="s">
        <v>3</v>
      </c>
    </row>
    <row r="34" spans="1:13" x14ac:dyDescent="0.25">
      <c r="C34" s="2" t="s">
        <v>3</v>
      </c>
      <c r="K34" s="2" t="s">
        <v>3</v>
      </c>
      <c r="L34" s="2" t="s">
        <v>3</v>
      </c>
    </row>
    <row r="36" spans="1:13" x14ac:dyDescent="0.25">
      <c r="A36" s="5"/>
      <c r="H36" s="4" t="s">
        <v>14</v>
      </c>
      <c r="I36" s="134"/>
      <c r="J36" s="134"/>
      <c r="K36" s="134"/>
      <c r="L36" s="134"/>
    </row>
    <row r="38" spans="1:13" x14ac:dyDescent="0.25">
      <c r="B38" s="2" t="s">
        <v>3</v>
      </c>
      <c r="H38" s="5" t="s">
        <v>15</v>
      </c>
      <c r="I38" s="134"/>
      <c r="J38" s="134"/>
      <c r="K38" s="134"/>
      <c r="L38" s="134"/>
    </row>
    <row r="40" spans="1:13" x14ac:dyDescent="0.25">
      <c r="F40" s="2" t="s">
        <v>3</v>
      </c>
      <c r="H40" s="5" t="s">
        <v>6</v>
      </c>
      <c r="I40" s="55"/>
      <c r="J40" s="56"/>
      <c r="K40" s="56"/>
      <c r="L40" s="56"/>
      <c r="M40" s="4"/>
    </row>
    <row r="42" spans="1:13" x14ac:dyDescent="0.25">
      <c r="A42" s="2"/>
      <c r="D42" s="2" t="s">
        <v>3</v>
      </c>
      <c r="E42" s="2" t="s">
        <v>3</v>
      </c>
      <c r="H42" s="4" t="s">
        <v>16</v>
      </c>
      <c r="I42" s="55"/>
      <c r="J42" s="55"/>
      <c r="K42" s="55"/>
      <c r="L42" s="55"/>
    </row>
    <row r="47" spans="1:13" ht="19.5" x14ac:dyDescent="0.35">
      <c r="A47" s="8"/>
      <c r="B47" s="3"/>
      <c r="C47" s="3"/>
      <c r="D47" s="3"/>
      <c r="E47" s="3"/>
      <c r="F47" s="1"/>
      <c r="G47" s="1"/>
      <c r="H47" s="1"/>
      <c r="I47" s="1"/>
      <c r="J47" s="3"/>
      <c r="K47" s="3"/>
      <c r="L47" s="3"/>
    </row>
    <row r="48" spans="1:13" ht="19.5" x14ac:dyDescent="0.35">
      <c r="A48" s="15"/>
      <c r="B48" s="1"/>
      <c r="C48" s="1"/>
      <c r="D48" s="1"/>
      <c r="E48" s="1"/>
      <c r="F48" s="11" t="s">
        <v>17</v>
      </c>
      <c r="G48" s="1"/>
      <c r="H48" s="1"/>
      <c r="I48" s="1"/>
      <c r="J48" s="3"/>
      <c r="K48" s="3"/>
      <c r="L48" s="3"/>
    </row>
    <row r="49" spans="2:10" x14ac:dyDescent="0.25">
      <c r="E49" s="4" t="s">
        <v>18</v>
      </c>
    </row>
    <row r="52" spans="2:10" x14ac:dyDescent="0.25">
      <c r="J52" s="9" t="s">
        <v>19</v>
      </c>
    </row>
    <row r="54" spans="2:10" x14ac:dyDescent="0.25">
      <c r="B54" s="2" t="s">
        <v>20</v>
      </c>
      <c r="J54" s="1">
        <v>1</v>
      </c>
    </row>
    <row r="56" spans="2:10" x14ac:dyDescent="0.25">
      <c r="B56" s="16" t="s">
        <v>21</v>
      </c>
      <c r="C56" s="17"/>
      <c r="D56" s="17"/>
      <c r="E56" s="17"/>
    </row>
    <row r="58" spans="2:10" x14ac:dyDescent="0.25">
      <c r="B58" s="2" t="s">
        <v>22</v>
      </c>
      <c r="J58" s="2" t="s">
        <v>23</v>
      </c>
    </row>
    <row r="59" spans="2:10" x14ac:dyDescent="0.25">
      <c r="B59" s="2" t="s">
        <v>24</v>
      </c>
      <c r="J59" s="2" t="s">
        <v>25</v>
      </c>
    </row>
    <row r="60" spans="2:10" x14ac:dyDescent="0.25">
      <c r="B60" s="2" t="s">
        <v>26</v>
      </c>
      <c r="J60" s="2" t="s">
        <v>27</v>
      </c>
    </row>
    <row r="61" spans="2:10" x14ac:dyDescent="0.25">
      <c r="B61" s="2" t="s">
        <v>28</v>
      </c>
      <c r="J61" s="2" t="s">
        <v>29</v>
      </c>
    </row>
    <row r="62" spans="2:10" x14ac:dyDescent="0.25">
      <c r="B62" s="2" t="s">
        <v>30</v>
      </c>
      <c r="J62" s="2" t="s">
        <v>31</v>
      </c>
    </row>
    <row r="63" spans="2:10" x14ac:dyDescent="0.25">
      <c r="B63" s="2" t="s">
        <v>32</v>
      </c>
      <c r="J63" s="2"/>
    </row>
    <row r="65" spans="2:10" x14ac:dyDescent="0.25">
      <c r="B65" s="2"/>
      <c r="C65" s="2"/>
      <c r="J65" s="1"/>
    </row>
    <row r="66" spans="2:10" x14ac:dyDescent="0.25">
      <c r="B66" s="2"/>
      <c r="C66" s="2"/>
      <c r="J66" s="1"/>
    </row>
    <row r="67" spans="2:10" x14ac:dyDescent="0.25">
      <c r="B67" s="2"/>
      <c r="C67" s="2"/>
      <c r="J67" s="1"/>
    </row>
    <row r="68" spans="2:10" x14ac:dyDescent="0.25">
      <c r="B68" s="2"/>
      <c r="C68" s="2"/>
      <c r="J68" s="1"/>
    </row>
    <row r="69" spans="2:10" x14ac:dyDescent="0.25">
      <c r="B69" s="2"/>
      <c r="C69" s="2"/>
      <c r="J69" s="1"/>
    </row>
    <row r="70" spans="2:10" x14ac:dyDescent="0.25">
      <c r="B70" s="2"/>
      <c r="C70" s="2"/>
      <c r="J70" s="1"/>
    </row>
    <row r="71" spans="2:10" x14ac:dyDescent="0.25">
      <c r="B71" s="2"/>
      <c r="C71" s="2"/>
      <c r="J71" s="1"/>
    </row>
    <row r="72" spans="2:10" x14ac:dyDescent="0.25">
      <c r="B72" s="2"/>
      <c r="C72" s="2"/>
      <c r="J72" s="1"/>
    </row>
    <row r="73" spans="2:10" x14ac:dyDescent="0.25">
      <c r="B73" s="2"/>
      <c r="C73" s="2"/>
      <c r="J73" s="1"/>
    </row>
    <row r="74" spans="2:10" x14ac:dyDescent="0.25">
      <c r="B74" s="2"/>
      <c r="C74" s="2"/>
      <c r="J74" s="1"/>
    </row>
    <row r="75" spans="2:10" x14ac:dyDescent="0.25">
      <c r="B75" s="2"/>
      <c r="C75" s="2"/>
      <c r="J75" s="1"/>
    </row>
    <row r="76" spans="2:10" x14ac:dyDescent="0.25">
      <c r="B76" s="2"/>
      <c r="C76" s="2"/>
      <c r="J76" s="1"/>
    </row>
    <row r="78" spans="2:10" x14ac:dyDescent="0.25">
      <c r="B78" s="2"/>
      <c r="J78" s="2"/>
    </row>
    <row r="80" spans="2:10" x14ac:dyDescent="0.25">
      <c r="B80" s="2"/>
      <c r="J80" s="2"/>
    </row>
    <row r="87" spans="1:3" x14ac:dyDescent="0.25">
      <c r="A87" s="2"/>
      <c r="C87" s="4"/>
    </row>
  </sheetData>
  <sheetProtection selectLockedCells="1"/>
  <mergeCells count="11">
    <mergeCell ref="I38:L38"/>
    <mergeCell ref="G21:H21"/>
    <mergeCell ref="K21:L21"/>
    <mergeCell ref="D26:L26"/>
    <mergeCell ref="D31:L31"/>
    <mergeCell ref="I36:L36"/>
    <mergeCell ref="A6:L6"/>
    <mergeCell ref="D11:I11"/>
    <mergeCell ref="D13:L13"/>
    <mergeCell ref="D15:H15"/>
    <mergeCell ref="J15:L15"/>
  </mergeCells>
  <phoneticPr fontId="15" type="noConversion"/>
  <printOptions gridLinesSet="0"/>
  <pageMargins left="0.25" right="0.25" top="0.5" bottom="0.3" header="0.5" footer="0.5"/>
  <pageSetup orientation="portrait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05"/>
  <sheetViews>
    <sheetView zoomScale="75" workbookViewId="0"/>
  </sheetViews>
  <sheetFormatPr defaultRowHeight="15.75" x14ac:dyDescent="0.25"/>
  <cols>
    <col min="1" max="1" width="2.77734375" customWidth="1"/>
    <col min="2" max="2" width="7.77734375" customWidth="1"/>
    <col min="3" max="3" width="14.77734375" customWidth="1"/>
    <col min="4" max="4" width="9.109375" customWidth="1"/>
    <col min="5" max="5" width="4.77734375" customWidth="1"/>
    <col min="6" max="6" width="2.88671875" customWidth="1"/>
    <col min="7" max="7" width="14.33203125" customWidth="1"/>
    <col min="8" max="8" width="1" customWidth="1"/>
    <col min="9" max="9" width="14.21875" customWidth="1"/>
    <col min="10" max="10" width="1.109375" customWidth="1"/>
    <col min="11" max="11" width="13.77734375" customWidth="1"/>
    <col min="12" max="12" width="8.88671875" hidden="1" customWidth="1"/>
    <col min="13" max="13" width="14.33203125" hidden="1" customWidth="1"/>
    <col min="14" max="14" width="8.88671875" hidden="1" customWidth="1"/>
    <col min="15" max="15" width="15.6640625" hidden="1" customWidth="1"/>
    <col min="16" max="21" width="8.88671875" hidden="1" customWidth="1"/>
    <col min="22" max="22" width="8.88671875" customWidth="1"/>
  </cols>
  <sheetData>
    <row r="1" spans="1:15" ht="19.5" x14ac:dyDescent="0.35">
      <c r="A1" s="61" t="s">
        <v>454</v>
      </c>
      <c r="B1" s="61"/>
      <c r="C1" s="61"/>
      <c r="D1" s="61"/>
      <c r="E1" s="61"/>
      <c r="F1" s="61"/>
      <c r="G1" s="61"/>
      <c r="H1" s="61"/>
      <c r="I1" s="61"/>
      <c r="J1" s="62"/>
      <c r="K1" s="63"/>
    </row>
    <row r="2" spans="1:15" ht="19.5" x14ac:dyDescent="0.35">
      <c r="A2" s="139" t="s">
        <v>455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5" ht="19.5" x14ac:dyDescent="0.35">
      <c r="A3" s="61"/>
      <c r="B3" s="67"/>
      <c r="C3" s="66"/>
      <c r="D3" s="66"/>
      <c r="E3" s="66"/>
      <c r="F3" s="66"/>
      <c r="G3" s="66"/>
      <c r="H3" s="66"/>
      <c r="I3" s="66"/>
      <c r="J3" s="66"/>
      <c r="K3" s="67" t="str">
        <f>G4</f>
        <v>FY 2026</v>
      </c>
    </row>
    <row r="4" spans="1:15" x14ac:dyDescent="0.25">
      <c r="A4" s="64"/>
      <c r="B4" s="64"/>
      <c r="C4" s="64"/>
      <c r="D4" s="64"/>
      <c r="E4" s="64"/>
      <c r="F4" s="64"/>
      <c r="G4" s="68" t="s">
        <v>456</v>
      </c>
      <c r="H4" s="68"/>
      <c r="I4" s="68" t="s">
        <v>450</v>
      </c>
      <c r="J4" s="65"/>
      <c r="K4" s="68" t="s">
        <v>34</v>
      </c>
      <c r="M4" s="11" t="s">
        <v>35</v>
      </c>
      <c r="O4" s="57" t="s">
        <v>36</v>
      </c>
    </row>
    <row r="5" spans="1:15" x14ac:dyDescent="0.25">
      <c r="A5" s="64"/>
      <c r="B5" s="64"/>
      <c r="C5" s="64"/>
      <c r="D5" s="64"/>
      <c r="E5" s="64"/>
      <c r="F5" s="64"/>
      <c r="G5" s="69" t="s">
        <v>37</v>
      </c>
      <c r="H5" s="69"/>
      <c r="I5" s="69" t="s">
        <v>38</v>
      </c>
      <c r="J5" s="70"/>
      <c r="K5" s="69" t="str">
        <f>I4</f>
        <v>FY 2025</v>
      </c>
      <c r="M5" s="14" t="s">
        <v>39</v>
      </c>
      <c r="O5" s="14" t="s">
        <v>39</v>
      </c>
    </row>
    <row r="6" spans="1:15" x14ac:dyDescent="0.25">
      <c r="A6" s="64"/>
      <c r="B6" s="71" t="s">
        <v>40</v>
      </c>
      <c r="C6" s="64"/>
      <c r="D6" s="64"/>
      <c r="E6" s="64"/>
      <c r="F6" s="64"/>
      <c r="G6" s="64"/>
      <c r="H6" s="64"/>
      <c r="I6" s="64"/>
      <c r="J6" s="64"/>
      <c r="K6" s="64"/>
    </row>
    <row r="7" spans="1:15" x14ac:dyDescent="0.25">
      <c r="A7" s="64"/>
      <c r="B7" s="72">
        <v>2100</v>
      </c>
      <c r="C7" s="83" t="s">
        <v>41</v>
      </c>
      <c r="D7" s="73"/>
      <c r="E7" s="73"/>
      <c r="F7" s="73"/>
      <c r="G7" s="40">
        <f>G102</f>
        <v>0</v>
      </c>
      <c r="H7" s="35"/>
      <c r="I7" s="40">
        <f>I102</f>
        <v>0</v>
      </c>
      <c r="J7" s="35"/>
      <c r="K7" s="40">
        <f t="shared" ref="K7:K13" si="0">G7-I7</f>
        <v>0</v>
      </c>
      <c r="M7" s="40">
        <f>M102</f>
        <v>814413</v>
      </c>
      <c r="O7" s="40">
        <f>O102</f>
        <v>729178</v>
      </c>
    </row>
    <row r="8" spans="1:15" x14ac:dyDescent="0.25">
      <c r="A8" s="64"/>
      <c r="B8" s="72">
        <v>2200</v>
      </c>
      <c r="C8" s="83" t="s">
        <v>42</v>
      </c>
      <c r="D8" s="73"/>
      <c r="E8" s="73"/>
      <c r="F8" s="73"/>
      <c r="G8" s="40">
        <f>G128</f>
        <v>0</v>
      </c>
      <c r="H8" s="35"/>
      <c r="I8" s="40">
        <f>I128</f>
        <v>0</v>
      </c>
      <c r="J8" s="35"/>
      <c r="K8" s="40">
        <f t="shared" si="0"/>
        <v>0</v>
      </c>
      <c r="M8" s="40">
        <f>M128</f>
        <v>42688</v>
      </c>
      <c r="O8" s="40">
        <f>O128</f>
        <v>16377</v>
      </c>
    </row>
    <row r="9" spans="1:15" x14ac:dyDescent="0.25">
      <c r="A9" s="64"/>
      <c r="B9" s="72">
        <v>2300</v>
      </c>
      <c r="C9" s="83" t="s">
        <v>43</v>
      </c>
      <c r="D9" s="73"/>
      <c r="E9" s="73"/>
      <c r="F9" s="73"/>
      <c r="G9" s="40">
        <f>G142</f>
        <v>0</v>
      </c>
      <c r="H9" s="35"/>
      <c r="I9" s="40">
        <f>I142</f>
        <v>0</v>
      </c>
      <c r="J9" s="35"/>
      <c r="K9" s="40">
        <f t="shared" si="0"/>
        <v>0</v>
      </c>
      <c r="M9" s="40">
        <f>M142</f>
        <v>5420</v>
      </c>
      <c r="O9" s="40">
        <f>O142</f>
        <v>63278</v>
      </c>
    </row>
    <row r="10" spans="1:15" x14ac:dyDescent="0.25">
      <c r="A10" s="64"/>
      <c r="B10" s="72">
        <v>4100</v>
      </c>
      <c r="C10" s="83" t="s">
        <v>44</v>
      </c>
      <c r="D10" s="73"/>
      <c r="E10" s="73"/>
      <c r="F10" s="83" t="s">
        <v>45</v>
      </c>
      <c r="G10" s="44">
        <f>+'Elem School'!G18</f>
        <v>0</v>
      </c>
      <c r="H10" s="35"/>
      <c r="I10" s="44">
        <f>+'Elem School'!I18</f>
        <v>0</v>
      </c>
      <c r="J10" s="35"/>
      <c r="K10" s="40">
        <f t="shared" si="0"/>
        <v>0</v>
      </c>
      <c r="M10" s="44">
        <f>+'Elem School'!M18</f>
        <v>0</v>
      </c>
      <c r="O10" s="44">
        <f>+'Elem School'!O18</f>
        <v>0</v>
      </c>
    </row>
    <row r="11" spans="1:15" x14ac:dyDescent="0.25">
      <c r="A11" s="64"/>
      <c r="B11" s="72">
        <v>5100</v>
      </c>
      <c r="C11" s="83" t="s">
        <v>46</v>
      </c>
      <c r="D11" s="73"/>
      <c r="E11" s="73"/>
      <c r="F11" s="83" t="s">
        <v>45</v>
      </c>
      <c r="G11" s="44">
        <f>+'Rel Ed'!G14</f>
        <v>0</v>
      </c>
      <c r="H11" s="35"/>
      <c r="I11" s="44">
        <f>+'Rel Ed'!I14</f>
        <v>0</v>
      </c>
      <c r="J11" s="35"/>
      <c r="K11" s="40">
        <f t="shared" si="0"/>
        <v>0</v>
      </c>
      <c r="M11" s="44">
        <f>+'Rel Ed'!M14</f>
        <v>11930</v>
      </c>
      <c r="O11" s="44">
        <f>+'Rel Ed'!O14</f>
        <v>9315</v>
      </c>
    </row>
    <row r="12" spans="1:15" x14ac:dyDescent="0.25">
      <c r="A12" s="64"/>
      <c r="B12" s="72">
        <v>6100</v>
      </c>
      <c r="C12" s="83" t="s">
        <v>47</v>
      </c>
      <c r="D12" s="73"/>
      <c r="E12" s="73"/>
      <c r="F12" s="83" t="s">
        <v>45</v>
      </c>
      <c r="G12" s="44">
        <f>+'High School'!G18</f>
        <v>0</v>
      </c>
      <c r="H12" s="35"/>
      <c r="I12" s="44">
        <f>+'High School'!I18</f>
        <v>0</v>
      </c>
      <c r="J12" s="35"/>
      <c r="K12" s="40">
        <f t="shared" si="0"/>
        <v>0</v>
      </c>
      <c r="M12" s="44">
        <f>+'High School'!M18</f>
        <v>0</v>
      </c>
      <c r="O12" s="44">
        <f>+'High School'!O18</f>
        <v>0</v>
      </c>
    </row>
    <row r="13" spans="1:15" x14ac:dyDescent="0.25">
      <c r="A13" s="64"/>
      <c r="B13" s="72">
        <v>7100</v>
      </c>
      <c r="C13" s="83" t="s">
        <v>48</v>
      </c>
      <c r="D13" s="73"/>
      <c r="E13" s="73"/>
      <c r="F13" s="83" t="s">
        <v>45</v>
      </c>
      <c r="G13" s="44">
        <f>Cemetery!G12</f>
        <v>0</v>
      </c>
      <c r="H13" s="35"/>
      <c r="I13" s="44">
        <f>Cemetery!I12</f>
        <v>0</v>
      </c>
      <c r="J13" s="35"/>
      <c r="K13" s="40">
        <f t="shared" si="0"/>
        <v>0</v>
      </c>
      <c r="M13" s="44">
        <f>Cemetery!M12</f>
        <v>0</v>
      </c>
      <c r="O13" s="44">
        <f>Cemetery!O12</f>
        <v>0</v>
      </c>
    </row>
    <row r="14" spans="1:15" x14ac:dyDescent="0.25">
      <c r="A14" s="64"/>
      <c r="B14" s="115"/>
      <c r="C14" s="83"/>
      <c r="D14" s="73"/>
      <c r="E14" s="73"/>
      <c r="F14" s="73"/>
      <c r="G14" s="129"/>
      <c r="H14" s="19"/>
      <c r="I14" s="129"/>
      <c r="J14" s="19"/>
      <c r="K14" s="25"/>
      <c r="M14" s="44">
        <v>0</v>
      </c>
      <c r="O14" s="44">
        <v>0</v>
      </c>
    </row>
    <row r="15" spans="1:15" x14ac:dyDescent="0.25">
      <c r="A15" s="64"/>
      <c r="B15" s="103"/>
      <c r="C15" s="73"/>
      <c r="D15" s="73"/>
      <c r="E15" s="73"/>
      <c r="F15" s="73"/>
      <c r="G15" s="35"/>
      <c r="H15" s="35"/>
      <c r="I15" s="35"/>
      <c r="J15" s="35"/>
      <c r="K15" s="36" t="s">
        <v>3</v>
      </c>
      <c r="M15" s="35"/>
      <c r="O15" s="35"/>
    </row>
    <row r="16" spans="1:15" ht="16.5" thickBot="1" x14ac:dyDescent="0.3">
      <c r="A16" s="64"/>
      <c r="B16" s="103"/>
      <c r="C16" s="87" t="s">
        <v>49</v>
      </c>
      <c r="D16" s="79"/>
      <c r="E16" s="73"/>
      <c r="F16" s="73"/>
      <c r="G16" s="43">
        <f>SUM(G7:G15)</f>
        <v>0</v>
      </c>
      <c r="H16" s="35"/>
      <c r="I16" s="43">
        <f>SUM(I7:I15)</f>
        <v>0</v>
      </c>
      <c r="J16" s="35"/>
      <c r="K16" s="43">
        <f>SUM(K7:K15)</f>
        <v>0</v>
      </c>
      <c r="M16" s="43">
        <f>SUM(M7:M15)</f>
        <v>874451</v>
      </c>
      <c r="O16" s="43">
        <f>SUM(O7:O15)</f>
        <v>818148</v>
      </c>
    </row>
    <row r="17" spans="1:15" ht="16.5" thickTop="1" x14ac:dyDescent="0.25">
      <c r="A17" s="64"/>
      <c r="B17" s="103"/>
      <c r="C17" s="73"/>
      <c r="D17" s="73"/>
      <c r="E17" s="73"/>
      <c r="F17" s="73"/>
      <c r="G17" s="35"/>
      <c r="H17" s="35"/>
      <c r="I17" s="35"/>
      <c r="J17" s="35"/>
      <c r="K17" s="35"/>
      <c r="M17" s="35"/>
      <c r="O17" s="35"/>
    </row>
    <row r="18" spans="1:15" x14ac:dyDescent="0.25">
      <c r="A18" s="64"/>
      <c r="B18" s="72" t="s">
        <v>50</v>
      </c>
      <c r="C18" s="73"/>
      <c r="D18" s="73"/>
      <c r="E18" s="73"/>
      <c r="F18" s="73"/>
      <c r="G18" s="35"/>
      <c r="H18" s="35"/>
      <c r="I18" s="35"/>
      <c r="J18" s="35"/>
      <c r="K18" s="35"/>
      <c r="M18" s="35"/>
      <c r="O18" s="35"/>
    </row>
    <row r="19" spans="1:15" x14ac:dyDescent="0.25">
      <c r="A19" s="64"/>
      <c r="B19" s="72">
        <v>3000</v>
      </c>
      <c r="C19" s="83" t="s">
        <v>51</v>
      </c>
      <c r="D19" s="73"/>
      <c r="E19" s="73"/>
      <c r="F19" s="73"/>
      <c r="G19" s="40">
        <f>G179</f>
        <v>0</v>
      </c>
      <c r="H19" s="35"/>
      <c r="I19" s="40">
        <f>I179</f>
        <v>0</v>
      </c>
      <c r="J19" s="35"/>
      <c r="K19" s="40">
        <f t="shared" ref="K19:K31" si="1">G19-I19</f>
        <v>0</v>
      </c>
      <c r="M19" s="40">
        <f>M179</f>
        <v>151556</v>
      </c>
      <c r="O19" s="40">
        <f>O179</f>
        <v>112897</v>
      </c>
    </row>
    <row r="20" spans="1:15" x14ac:dyDescent="0.25">
      <c r="A20" s="64"/>
      <c r="B20" s="72">
        <v>3100</v>
      </c>
      <c r="C20" s="83" t="s">
        <v>52</v>
      </c>
      <c r="D20" s="73"/>
      <c r="E20" s="73"/>
      <c r="F20" s="73"/>
      <c r="G20" s="40">
        <f>G191</f>
        <v>0</v>
      </c>
      <c r="H20" s="35"/>
      <c r="I20" s="40">
        <f>I191</f>
        <v>0</v>
      </c>
      <c r="J20" s="35"/>
      <c r="K20" s="40">
        <f t="shared" si="1"/>
        <v>0</v>
      </c>
      <c r="M20" s="40">
        <f>M191</f>
        <v>147053</v>
      </c>
      <c r="O20" s="40">
        <f>O191</f>
        <v>114158</v>
      </c>
    </row>
    <row r="21" spans="1:15" x14ac:dyDescent="0.25">
      <c r="A21" s="64"/>
      <c r="B21" s="72">
        <v>3200</v>
      </c>
      <c r="C21" s="83" t="s">
        <v>53</v>
      </c>
      <c r="D21" s="73"/>
      <c r="E21" s="73"/>
      <c r="F21" s="73"/>
      <c r="G21" s="40">
        <f>G202</f>
        <v>0</v>
      </c>
      <c r="H21" s="35"/>
      <c r="I21" s="40">
        <f>I202</f>
        <v>0</v>
      </c>
      <c r="J21" s="35"/>
      <c r="K21" s="40">
        <f t="shared" si="1"/>
        <v>0</v>
      </c>
      <c r="M21" s="40">
        <f>M202</f>
        <v>150376</v>
      </c>
      <c r="O21" s="40">
        <f>O202</f>
        <v>117459</v>
      </c>
    </row>
    <row r="22" spans="1:15" x14ac:dyDescent="0.25">
      <c r="A22" s="64"/>
      <c r="B22" s="72">
        <v>3300</v>
      </c>
      <c r="C22" s="83" t="s">
        <v>54</v>
      </c>
      <c r="D22" s="73"/>
      <c r="E22" s="73"/>
      <c r="F22" s="73"/>
      <c r="G22" s="40">
        <f>G214</f>
        <v>0</v>
      </c>
      <c r="H22" s="35"/>
      <c r="I22" s="40">
        <f>I214</f>
        <v>0</v>
      </c>
      <c r="J22" s="35"/>
      <c r="K22" s="40">
        <f t="shared" si="1"/>
        <v>0</v>
      </c>
      <c r="M22" s="40">
        <f>M214</f>
        <v>88820</v>
      </c>
      <c r="O22" s="40">
        <f>O214</f>
        <v>41767</v>
      </c>
    </row>
    <row r="23" spans="1:15" x14ac:dyDescent="0.25">
      <c r="A23" s="64"/>
      <c r="B23" s="72">
        <v>3400</v>
      </c>
      <c r="C23" s="83" t="s">
        <v>55</v>
      </c>
      <c r="D23" s="73"/>
      <c r="E23" s="73"/>
      <c r="F23" s="73"/>
      <c r="G23" s="40">
        <f>G222</f>
        <v>0</v>
      </c>
      <c r="H23" s="35"/>
      <c r="I23" s="40">
        <f>I222</f>
        <v>0</v>
      </c>
      <c r="J23" s="35"/>
      <c r="K23" s="40">
        <f t="shared" si="1"/>
        <v>0</v>
      </c>
      <c r="M23" s="40">
        <f>M222</f>
        <v>3596</v>
      </c>
      <c r="O23" s="40">
        <f>O222</f>
        <v>15503</v>
      </c>
    </row>
    <row r="24" spans="1:15" x14ac:dyDescent="0.25">
      <c r="A24" s="64"/>
      <c r="B24" s="72">
        <v>3500</v>
      </c>
      <c r="C24" s="83" t="s">
        <v>56</v>
      </c>
      <c r="D24" s="73"/>
      <c r="E24" s="73"/>
      <c r="F24" s="73"/>
      <c r="G24" s="40">
        <f>G239</f>
        <v>0</v>
      </c>
      <c r="H24" s="35"/>
      <c r="I24" s="40">
        <f>I239</f>
        <v>0</v>
      </c>
      <c r="J24" s="35"/>
      <c r="K24" s="40">
        <f t="shared" si="1"/>
        <v>0</v>
      </c>
      <c r="M24" s="40">
        <f>M239</f>
        <v>1802</v>
      </c>
      <c r="O24" s="40">
        <f>O239</f>
        <v>0</v>
      </c>
    </row>
    <row r="25" spans="1:15" x14ac:dyDescent="0.25">
      <c r="A25" s="64"/>
      <c r="B25" s="72">
        <v>3600</v>
      </c>
      <c r="C25" s="83" t="s">
        <v>57</v>
      </c>
      <c r="D25" s="73"/>
      <c r="E25" s="73"/>
      <c r="F25" s="73"/>
      <c r="G25" s="40">
        <f>G256</f>
        <v>0</v>
      </c>
      <c r="H25" s="35"/>
      <c r="I25" s="40">
        <f>I256</f>
        <v>0</v>
      </c>
      <c r="J25" s="35"/>
      <c r="K25" s="40">
        <f t="shared" si="1"/>
        <v>0</v>
      </c>
      <c r="M25" s="40">
        <f>M256</f>
        <v>137185</v>
      </c>
      <c r="O25" s="40">
        <f>O256</f>
        <v>111432</v>
      </c>
    </row>
    <row r="26" spans="1:15" x14ac:dyDescent="0.25">
      <c r="A26" s="64"/>
      <c r="B26" s="72">
        <v>3800</v>
      </c>
      <c r="C26" s="83" t="s">
        <v>58</v>
      </c>
      <c r="D26" s="73"/>
      <c r="E26" s="73"/>
      <c r="F26" s="73"/>
      <c r="G26" s="40">
        <f>G271</f>
        <v>0</v>
      </c>
      <c r="H26" s="35"/>
      <c r="I26" s="40">
        <f>I271</f>
        <v>0</v>
      </c>
      <c r="J26" s="35"/>
      <c r="K26" s="40">
        <f t="shared" si="1"/>
        <v>0</v>
      </c>
      <c r="M26" s="40">
        <f>M271</f>
        <v>132112</v>
      </c>
      <c r="O26" s="40">
        <f>O271</f>
        <v>86250</v>
      </c>
    </row>
    <row r="27" spans="1:15" x14ac:dyDescent="0.25">
      <c r="A27" s="64"/>
      <c r="B27" s="72">
        <v>3900</v>
      </c>
      <c r="C27" s="83" t="s">
        <v>59</v>
      </c>
      <c r="D27" s="73"/>
      <c r="E27" s="73"/>
      <c r="F27" s="73"/>
      <c r="G27" s="40">
        <f>G283</f>
        <v>0</v>
      </c>
      <c r="H27" s="35"/>
      <c r="I27" s="40">
        <f>I283</f>
        <v>0</v>
      </c>
      <c r="J27" s="35"/>
      <c r="K27" s="40">
        <f t="shared" si="1"/>
        <v>0</v>
      </c>
      <c r="M27" s="40">
        <f>M283</f>
        <v>6741</v>
      </c>
      <c r="O27" s="40">
        <f>O283</f>
        <v>14779</v>
      </c>
    </row>
    <row r="28" spans="1:15" x14ac:dyDescent="0.25">
      <c r="A28" s="64"/>
      <c r="B28" s="72">
        <v>4000</v>
      </c>
      <c r="C28" s="83" t="s">
        <v>60</v>
      </c>
      <c r="D28" s="73"/>
      <c r="E28" s="73"/>
      <c r="F28" s="83" t="s">
        <v>45</v>
      </c>
      <c r="G28" s="44">
        <f>+'Elem School'!G32</f>
        <v>0</v>
      </c>
      <c r="H28" s="36" t="s">
        <v>3</v>
      </c>
      <c r="I28" s="44">
        <f>+'Elem School'!I32</f>
        <v>0</v>
      </c>
      <c r="J28" s="35"/>
      <c r="K28" s="40">
        <f t="shared" si="1"/>
        <v>0</v>
      </c>
      <c r="M28" s="44">
        <f>+'Elem School'!M32</f>
        <v>0</v>
      </c>
      <c r="O28" s="44">
        <f>+'Elem School'!O32</f>
        <v>0</v>
      </c>
    </row>
    <row r="29" spans="1:15" x14ac:dyDescent="0.25">
      <c r="A29" s="64"/>
      <c r="B29" s="72">
        <v>5000</v>
      </c>
      <c r="C29" s="83" t="s">
        <v>61</v>
      </c>
      <c r="D29" s="73"/>
      <c r="E29" s="73"/>
      <c r="F29" s="83" t="s">
        <v>45</v>
      </c>
      <c r="G29" s="44">
        <f>+'Rel Ed'!G29</f>
        <v>0</v>
      </c>
      <c r="H29" s="35"/>
      <c r="I29" s="44">
        <f>+'Rel Ed'!I29</f>
        <v>0</v>
      </c>
      <c r="J29" s="35"/>
      <c r="K29" s="40">
        <f t="shared" si="1"/>
        <v>0</v>
      </c>
      <c r="M29" s="44">
        <f>+'Rel Ed'!M29</f>
        <v>84368</v>
      </c>
      <c r="O29" s="44">
        <f>+'Rel Ed'!O29</f>
        <v>56633</v>
      </c>
    </row>
    <row r="30" spans="1:15" x14ac:dyDescent="0.25">
      <c r="A30" s="64"/>
      <c r="B30" s="72">
        <v>6000</v>
      </c>
      <c r="C30" s="83" t="s">
        <v>62</v>
      </c>
      <c r="D30" s="73"/>
      <c r="E30" s="73"/>
      <c r="F30" s="83" t="s">
        <v>45</v>
      </c>
      <c r="G30" s="44">
        <f>+'High School'!G33</f>
        <v>0</v>
      </c>
      <c r="H30" s="35"/>
      <c r="I30" s="44">
        <f>+'High School'!I33</f>
        <v>0</v>
      </c>
      <c r="J30" s="35"/>
      <c r="K30" s="40">
        <f t="shared" si="1"/>
        <v>0</v>
      </c>
      <c r="M30" s="44">
        <f>+'High School'!M33</f>
        <v>0</v>
      </c>
      <c r="O30" s="44">
        <f>+'High School'!O33</f>
        <v>0</v>
      </c>
    </row>
    <row r="31" spans="1:15" x14ac:dyDescent="0.25">
      <c r="A31" s="64"/>
      <c r="B31" s="72">
        <v>7000</v>
      </c>
      <c r="C31" s="83" t="s">
        <v>63</v>
      </c>
      <c r="D31" s="73"/>
      <c r="E31" s="73"/>
      <c r="F31" s="83" t="s">
        <v>45</v>
      </c>
      <c r="G31" s="44">
        <f>+Cemetery!G24</f>
        <v>0</v>
      </c>
      <c r="H31" s="35"/>
      <c r="I31" s="44">
        <f>Cemetery!I24</f>
        <v>0</v>
      </c>
      <c r="J31" s="35"/>
      <c r="K31" s="40">
        <f t="shared" si="1"/>
        <v>0</v>
      </c>
      <c r="M31" s="44">
        <v>2055</v>
      </c>
      <c r="O31" s="44">
        <f>2659+8435</f>
        <v>11094</v>
      </c>
    </row>
    <row r="32" spans="1:15" x14ac:dyDescent="0.25">
      <c r="A32" s="64"/>
      <c r="B32" s="72"/>
      <c r="C32" s="83"/>
      <c r="D32" s="73"/>
      <c r="E32" s="73"/>
      <c r="F32" s="73"/>
      <c r="G32" s="129"/>
      <c r="H32" s="19"/>
      <c r="I32" s="129"/>
      <c r="J32" s="19"/>
      <c r="K32" s="25"/>
      <c r="M32" s="44">
        <v>0</v>
      </c>
      <c r="O32" s="44">
        <v>0</v>
      </c>
    </row>
    <row r="33" spans="1:15" ht="16.5" thickBot="1" x14ac:dyDescent="0.3">
      <c r="A33" s="64"/>
      <c r="B33" s="103"/>
      <c r="C33" s="87" t="s">
        <v>64</v>
      </c>
      <c r="D33" s="79"/>
      <c r="E33" s="73"/>
      <c r="F33" s="73"/>
      <c r="G33" s="43">
        <f>SUM(G19:G32)</f>
        <v>0</v>
      </c>
      <c r="H33" s="35"/>
      <c r="I33" s="43">
        <f>SUM(I19:I32)</f>
        <v>0</v>
      </c>
      <c r="J33" s="35"/>
      <c r="K33" s="43">
        <f>SUM(K19:K32)</f>
        <v>0</v>
      </c>
      <c r="M33" s="43">
        <f>SUM(M19:M32)</f>
        <v>905664</v>
      </c>
      <c r="O33" s="43">
        <f>SUM(O19:O32)</f>
        <v>681972</v>
      </c>
    </row>
    <row r="34" spans="1:15" ht="16.5" thickTop="1" x14ac:dyDescent="0.25">
      <c r="A34" s="64"/>
      <c r="B34" s="103"/>
      <c r="C34" s="79"/>
      <c r="D34" s="79"/>
      <c r="E34" s="73"/>
      <c r="F34" s="73"/>
      <c r="G34" s="35"/>
      <c r="H34" s="35"/>
      <c r="I34" s="35"/>
      <c r="J34" s="35"/>
      <c r="K34" s="35"/>
      <c r="M34" s="35"/>
      <c r="O34" s="35"/>
    </row>
    <row r="35" spans="1:15" ht="16.5" thickBot="1" x14ac:dyDescent="0.3">
      <c r="A35" s="64"/>
      <c r="B35" s="103"/>
      <c r="C35" s="87" t="s">
        <v>65</v>
      </c>
      <c r="D35" s="79"/>
      <c r="E35" s="73"/>
      <c r="F35" s="83" t="s">
        <v>66</v>
      </c>
      <c r="G35" s="43">
        <f>G16-G33</f>
        <v>0</v>
      </c>
      <c r="H35" s="35"/>
      <c r="I35" s="43">
        <f>I16-I33</f>
        <v>0</v>
      </c>
      <c r="J35" s="35"/>
      <c r="K35" s="43">
        <f>K16-K33</f>
        <v>0</v>
      </c>
      <c r="M35" s="43">
        <f>M16-M33</f>
        <v>-31213</v>
      </c>
      <c r="O35" s="43">
        <f>O16-O33</f>
        <v>136176</v>
      </c>
    </row>
    <row r="36" spans="1:15" ht="16.5" thickTop="1" x14ac:dyDescent="0.25">
      <c r="A36" s="64"/>
      <c r="B36" s="103"/>
      <c r="C36" s="73"/>
      <c r="D36" s="73"/>
      <c r="E36" s="73"/>
      <c r="F36" s="73"/>
      <c r="G36" s="73"/>
      <c r="H36" s="73"/>
      <c r="I36" s="73"/>
      <c r="J36" s="73"/>
      <c r="K36" s="73"/>
      <c r="M36" s="18"/>
      <c r="O36" s="18"/>
    </row>
    <row r="37" spans="1:15" x14ac:dyDescent="0.25">
      <c r="A37" s="64"/>
      <c r="B37" s="115" t="s">
        <v>67</v>
      </c>
      <c r="C37" s="73"/>
      <c r="D37" s="73"/>
      <c r="E37" s="73"/>
      <c r="F37" s="73"/>
      <c r="G37" s="73"/>
      <c r="H37" s="73"/>
      <c r="I37" s="73"/>
      <c r="J37" s="73"/>
      <c r="K37" s="73"/>
      <c r="M37" s="18"/>
      <c r="O37" s="18"/>
    </row>
    <row r="38" spans="1:15" x14ac:dyDescent="0.25">
      <c r="A38" s="64"/>
      <c r="B38" s="115" t="s">
        <v>68</v>
      </c>
      <c r="C38" s="73"/>
      <c r="D38" s="73"/>
      <c r="E38" s="73"/>
      <c r="F38" s="83" t="s">
        <v>69</v>
      </c>
      <c r="G38" s="42"/>
      <c r="H38" s="73"/>
      <c r="I38" s="42"/>
      <c r="J38" s="73"/>
      <c r="K38" s="40">
        <f>G38-I38</f>
        <v>0</v>
      </c>
      <c r="M38" s="42"/>
      <c r="O38" s="42"/>
    </row>
    <row r="39" spans="1:15" x14ac:dyDescent="0.25">
      <c r="A39" s="64"/>
      <c r="B39" s="115" t="s">
        <v>70</v>
      </c>
      <c r="C39" s="73"/>
      <c r="D39" s="73"/>
      <c r="E39" s="73"/>
      <c r="F39" s="83" t="s">
        <v>71</v>
      </c>
      <c r="G39" s="42"/>
      <c r="H39" s="73"/>
      <c r="I39" s="42"/>
      <c r="J39" s="73"/>
      <c r="K39" s="40">
        <f>G39-I39</f>
        <v>0</v>
      </c>
      <c r="M39" s="42"/>
      <c r="O39" s="42"/>
    </row>
    <row r="40" spans="1:15" x14ac:dyDescent="0.25">
      <c r="A40" s="64"/>
      <c r="B40" s="115" t="s">
        <v>72</v>
      </c>
      <c r="C40" s="73"/>
      <c r="D40" s="73"/>
      <c r="E40" s="73"/>
      <c r="F40" s="83" t="s">
        <v>73</v>
      </c>
      <c r="G40" s="42"/>
      <c r="H40" s="73"/>
      <c r="I40" s="42"/>
      <c r="J40" s="73"/>
      <c r="K40" s="40">
        <f>G40-I40</f>
        <v>0</v>
      </c>
      <c r="M40" s="42"/>
      <c r="O40" s="42"/>
    </row>
    <row r="41" spans="1:15" x14ac:dyDescent="0.25">
      <c r="A41" s="64"/>
      <c r="B41" s="115" t="s">
        <v>74</v>
      </c>
      <c r="C41" s="73"/>
      <c r="D41" s="73"/>
      <c r="E41" s="73"/>
      <c r="F41" s="83" t="s">
        <v>75</v>
      </c>
      <c r="G41" s="42"/>
      <c r="H41" s="73"/>
      <c r="I41" s="42"/>
      <c r="J41" s="73"/>
      <c r="K41" s="40">
        <f>G41-I41</f>
        <v>0</v>
      </c>
      <c r="M41" s="42"/>
      <c r="O41" s="42"/>
    </row>
    <row r="42" spans="1:15" x14ac:dyDescent="0.25">
      <c r="A42" s="64"/>
      <c r="B42" s="103"/>
      <c r="C42" s="87" t="s">
        <v>76</v>
      </c>
      <c r="D42" s="73"/>
      <c r="E42" s="73"/>
      <c r="F42" s="83" t="s">
        <v>77</v>
      </c>
      <c r="G42" s="40">
        <f>SUM(G38:G41)</f>
        <v>0</v>
      </c>
      <c r="H42" s="35"/>
      <c r="I42" s="40">
        <f>SUM(I38:I41)</f>
        <v>0</v>
      </c>
      <c r="J42" s="19"/>
      <c r="K42" s="40">
        <f>G42-I42</f>
        <v>0</v>
      </c>
      <c r="M42" s="40">
        <f>SUM(M38:M41)</f>
        <v>0</v>
      </c>
      <c r="O42" s="40">
        <f>SUM(O38:O41)</f>
        <v>0</v>
      </c>
    </row>
    <row r="43" spans="1:15" ht="16.5" thickBot="1" x14ac:dyDescent="0.3">
      <c r="A43" s="64"/>
      <c r="B43" s="72" t="s">
        <v>78</v>
      </c>
      <c r="C43" s="73"/>
      <c r="D43" s="73"/>
      <c r="E43" s="73"/>
      <c r="F43" s="73"/>
      <c r="G43" s="43">
        <f>G35+G42</f>
        <v>0</v>
      </c>
      <c r="H43" s="35"/>
      <c r="I43" s="43">
        <f>I35+I42</f>
        <v>0</v>
      </c>
      <c r="J43" s="19"/>
      <c r="K43" s="43">
        <f>K35+K42</f>
        <v>0</v>
      </c>
      <c r="M43" s="43">
        <f>M35+M42</f>
        <v>-31213</v>
      </c>
      <c r="O43" s="43">
        <f>O35+O42</f>
        <v>136176</v>
      </c>
    </row>
    <row r="44" spans="1:15" ht="16.5" thickTop="1" x14ac:dyDescent="0.25">
      <c r="A44" s="64"/>
      <c r="B44" s="103"/>
      <c r="C44" s="73"/>
      <c r="D44" s="73"/>
      <c r="E44" s="73"/>
      <c r="F44" s="73"/>
      <c r="G44" s="73"/>
      <c r="H44" s="73"/>
      <c r="I44" s="73"/>
      <c r="J44" s="73"/>
      <c r="K44" s="73"/>
      <c r="M44" s="18"/>
      <c r="O44" s="18"/>
    </row>
    <row r="45" spans="1:15" x14ac:dyDescent="0.25">
      <c r="A45" s="121" t="s">
        <v>79</v>
      </c>
      <c r="B45" s="103"/>
      <c r="C45" s="73"/>
      <c r="D45" s="73"/>
      <c r="E45" s="73"/>
      <c r="F45" s="73"/>
      <c r="G45" s="73"/>
      <c r="H45" s="73"/>
      <c r="I45" s="73"/>
      <c r="J45" s="73"/>
      <c r="K45" s="73"/>
      <c r="M45" s="18"/>
      <c r="O45" s="18"/>
    </row>
    <row r="46" spans="1:15" x14ac:dyDescent="0.25">
      <c r="A46" s="122" t="s">
        <v>80</v>
      </c>
      <c r="B46" s="123"/>
      <c r="C46" s="124"/>
      <c r="D46" s="124"/>
      <c r="E46" s="124"/>
      <c r="F46" s="124"/>
      <c r="G46" s="124"/>
      <c r="H46" s="73"/>
      <c r="I46" s="73"/>
      <c r="J46" s="73"/>
      <c r="K46" s="73"/>
      <c r="M46" s="18"/>
      <c r="O46" s="18"/>
    </row>
    <row r="47" spans="1:15" x14ac:dyDescent="0.25">
      <c r="A47" s="132" t="s">
        <v>81</v>
      </c>
      <c r="B47" s="103"/>
      <c r="C47" s="73"/>
      <c r="D47" s="73"/>
      <c r="E47" s="73"/>
      <c r="F47" s="73"/>
      <c r="G47" s="73"/>
      <c r="H47" s="73"/>
      <c r="I47" s="73"/>
      <c r="J47" s="73"/>
      <c r="K47" s="73"/>
      <c r="M47" s="18"/>
      <c r="O47" s="18"/>
    </row>
    <row r="48" spans="1:15" x14ac:dyDescent="0.25">
      <c r="A48" s="132" t="s">
        <v>82</v>
      </c>
      <c r="B48" s="103"/>
      <c r="C48" s="73"/>
      <c r="D48" s="73"/>
      <c r="E48" s="73"/>
      <c r="F48" s="73"/>
      <c r="G48" s="73"/>
      <c r="H48" s="73"/>
      <c r="I48" s="73"/>
      <c r="J48" s="73"/>
      <c r="K48" s="73"/>
      <c r="M48" s="18"/>
      <c r="O48" s="18"/>
    </row>
    <row r="49" spans="1:16" x14ac:dyDescent="0.25">
      <c r="A49" s="132" t="s">
        <v>83</v>
      </c>
      <c r="B49" s="103"/>
      <c r="C49" s="73"/>
      <c r="D49" s="73"/>
      <c r="E49" s="73"/>
      <c r="F49" s="73"/>
      <c r="G49" s="73"/>
      <c r="H49" s="73"/>
      <c r="I49" s="73"/>
      <c r="J49" s="73"/>
      <c r="K49" s="73"/>
      <c r="M49" s="18"/>
      <c r="O49" s="18"/>
    </row>
    <row r="50" spans="1:16" x14ac:dyDescent="0.25">
      <c r="A50" s="132" t="s">
        <v>84</v>
      </c>
      <c r="B50" s="103"/>
      <c r="C50" s="73"/>
      <c r="D50" s="73"/>
      <c r="E50" s="73"/>
      <c r="F50" s="73"/>
      <c r="G50" s="73"/>
      <c r="H50" s="73"/>
      <c r="I50" s="73"/>
      <c r="J50" s="73"/>
      <c r="K50" s="73"/>
      <c r="M50" s="18"/>
      <c r="O50" s="18"/>
    </row>
    <row r="51" spans="1:16" x14ac:dyDescent="0.25">
      <c r="A51" s="132" t="s">
        <v>85</v>
      </c>
      <c r="B51" s="103"/>
      <c r="C51" s="73"/>
      <c r="D51" s="73"/>
      <c r="E51" s="73"/>
      <c r="F51" s="73"/>
      <c r="G51" s="73"/>
      <c r="H51" s="73"/>
      <c r="I51" s="73"/>
      <c r="J51" s="73"/>
      <c r="K51" s="73"/>
      <c r="M51" s="18"/>
      <c r="O51" s="18"/>
    </row>
    <row r="52" spans="1:16" x14ac:dyDescent="0.25">
      <c r="A52" s="121" t="s">
        <v>86</v>
      </c>
      <c r="B52" s="103"/>
      <c r="C52" s="73"/>
      <c r="D52" s="73"/>
      <c r="E52" s="73"/>
      <c r="F52" s="73"/>
      <c r="G52" s="73"/>
      <c r="H52" s="73"/>
      <c r="I52" s="73"/>
      <c r="J52" s="73"/>
      <c r="K52" s="73"/>
      <c r="M52" s="18"/>
      <c r="O52" s="18"/>
    </row>
    <row r="53" spans="1:16" x14ac:dyDescent="0.25">
      <c r="A53" s="121"/>
      <c r="B53" s="103"/>
      <c r="C53" s="73"/>
      <c r="D53" s="73"/>
      <c r="E53" s="73"/>
      <c r="F53" s="73"/>
      <c r="G53" s="83">
        <v>1</v>
      </c>
      <c r="H53" s="73"/>
      <c r="I53" s="73"/>
      <c r="J53" s="73"/>
      <c r="K53" s="73"/>
      <c r="M53" s="18"/>
      <c r="O53" s="18"/>
    </row>
    <row r="54" spans="1:16" x14ac:dyDescent="0.25">
      <c r="A54" s="121"/>
      <c r="B54" s="103"/>
      <c r="C54" s="73"/>
      <c r="D54" s="73"/>
      <c r="E54" s="73"/>
      <c r="F54" s="73"/>
      <c r="G54" s="64"/>
      <c r="H54" s="73"/>
      <c r="I54" s="73"/>
      <c r="J54" s="73"/>
      <c r="K54" s="73"/>
      <c r="M54" s="20"/>
      <c r="O54" s="20"/>
    </row>
    <row r="55" spans="1:16" x14ac:dyDescent="0.25">
      <c r="A55" s="121"/>
      <c r="B55" s="103"/>
      <c r="C55" s="73"/>
      <c r="D55" s="73"/>
      <c r="E55" s="73"/>
      <c r="F55" s="73"/>
      <c r="G55" s="73"/>
      <c r="H55" s="73"/>
      <c r="I55" s="73"/>
      <c r="J55" s="73"/>
      <c r="K55" s="73"/>
      <c r="M55" s="18"/>
      <c r="O55" s="18"/>
    </row>
    <row r="56" spans="1:16" x14ac:dyDescent="0.25">
      <c r="A56" s="121"/>
      <c r="B56" s="103"/>
      <c r="C56" s="73"/>
      <c r="D56" s="73"/>
      <c r="E56" s="73"/>
      <c r="F56" s="73"/>
      <c r="G56" s="73"/>
      <c r="H56" s="73"/>
      <c r="I56" s="73"/>
      <c r="J56" s="73"/>
      <c r="K56" s="73"/>
      <c r="M56" s="18"/>
      <c r="O56" s="18"/>
    </row>
    <row r="57" spans="1:16" ht="19.5" x14ac:dyDescent="0.35">
      <c r="A57" s="121"/>
      <c r="B57" s="111" t="s">
        <v>87</v>
      </c>
      <c r="C57" s="73"/>
      <c r="D57" s="73"/>
      <c r="E57" s="73"/>
      <c r="F57" s="73"/>
      <c r="G57" s="77"/>
      <c r="H57" s="77"/>
      <c r="I57" s="77"/>
      <c r="J57" s="77"/>
      <c r="K57" s="78" t="str">
        <f>K3</f>
        <v>FY 2026</v>
      </c>
      <c r="M57" s="21"/>
      <c r="O57" s="21"/>
    </row>
    <row r="58" spans="1:16" x14ac:dyDescent="0.25">
      <c r="A58" s="64"/>
      <c r="B58" s="103"/>
      <c r="C58" s="73"/>
      <c r="D58" s="73"/>
      <c r="E58" s="73"/>
      <c r="F58" s="73"/>
      <c r="G58" s="131" t="str">
        <f>G4</f>
        <v>FY 2026</v>
      </c>
      <c r="H58" s="131"/>
      <c r="I58" s="131" t="str">
        <f>I4</f>
        <v>FY 2025</v>
      </c>
      <c r="J58" s="79"/>
      <c r="K58" s="131" t="s">
        <v>34</v>
      </c>
      <c r="M58" s="23" t="str">
        <f>M4</f>
        <v>FY 2020</v>
      </c>
      <c r="O58" s="23" t="str">
        <f>O4</f>
        <v>April 2021</v>
      </c>
    </row>
    <row r="59" spans="1:16" x14ac:dyDescent="0.25">
      <c r="A59" s="64"/>
      <c r="B59" s="103"/>
      <c r="C59" s="73"/>
      <c r="D59" s="73"/>
      <c r="E59" s="73"/>
      <c r="F59" s="73"/>
      <c r="G59" s="80" t="s">
        <v>37</v>
      </c>
      <c r="H59" s="80"/>
      <c r="I59" s="80" t="s">
        <v>38</v>
      </c>
      <c r="J59" s="81"/>
      <c r="K59" s="82" t="str">
        <f>K5</f>
        <v>FY 2025</v>
      </c>
      <c r="M59" s="24" t="s">
        <v>39</v>
      </c>
      <c r="O59" s="14" t="s">
        <v>39</v>
      </c>
    </row>
    <row r="60" spans="1:16" x14ac:dyDescent="0.25">
      <c r="A60" s="64"/>
      <c r="B60" s="103"/>
      <c r="C60" s="73"/>
      <c r="D60" s="73"/>
      <c r="E60" s="73"/>
      <c r="F60" s="73"/>
      <c r="G60" s="82"/>
      <c r="H60" s="81"/>
      <c r="I60" s="82"/>
      <c r="J60" s="81"/>
      <c r="K60" s="82"/>
      <c r="M60" s="39"/>
      <c r="O60" s="39"/>
    </row>
    <row r="61" spans="1:16" x14ac:dyDescent="0.25">
      <c r="A61" s="64"/>
      <c r="B61" s="72" t="s">
        <v>88</v>
      </c>
      <c r="C61" s="79"/>
      <c r="D61" s="73"/>
      <c r="E61" s="73"/>
      <c r="F61" s="73"/>
      <c r="G61" s="73"/>
      <c r="H61" s="73"/>
      <c r="I61" s="73"/>
      <c r="J61" s="73"/>
      <c r="K61" s="73"/>
      <c r="M61" s="18"/>
      <c r="O61" s="18"/>
    </row>
    <row r="62" spans="1:16" x14ac:dyDescent="0.25">
      <c r="A62" s="64"/>
      <c r="B62" s="72">
        <v>2110</v>
      </c>
      <c r="C62" s="83" t="s">
        <v>89</v>
      </c>
      <c r="D62" s="73"/>
      <c r="E62" s="73"/>
      <c r="F62" s="73"/>
      <c r="G62" s="45"/>
      <c r="H62" s="84"/>
      <c r="I62" s="45"/>
      <c r="J62" s="73"/>
      <c r="K62" s="40">
        <f t="shared" ref="K62:K67" si="2">G62-I62</f>
        <v>0</v>
      </c>
      <c r="M62" s="45">
        <v>692740</v>
      </c>
      <c r="O62" s="45">
        <v>649014</v>
      </c>
      <c r="P62" s="59">
        <f t="shared" ref="P62:P67" si="3">+O62/10*12</f>
        <v>778816.8</v>
      </c>
    </row>
    <row r="63" spans="1:16" x14ac:dyDescent="0.25">
      <c r="A63" s="64"/>
      <c r="B63" s="72">
        <v>2115</v>
      </c>
      <c r="C63" s="83" t="s">
        <v>90</v>
      </c>
      <c r="D63" s="73"/>
      <c r="E63" s="73"/>
      <c r="F63" s="73"/>
      <c r="G63" s="45"/>
      <c r="H63" s="84"/>
      <c r="I63" s="45"/>
      <c r="J63" s="73"/>
      <c r="K63" s="40">
        <f t="shared" si="2"/>
        <v>0</v>
      </c>
      <c r="M63" s="45">
        <v>13703</v>
      </c>
      <c r="O63" s="45">
        <v>2835</v>
      </c>
      <c r="P63" s="59">
        <f t="shared" si="3"/>
        <v>3402</v>
      </c>
    </row>
    <row r="64" spans="1:16" x14ac:dyDescent="0.25">
      <c r="A64" s="64"/>
      <c r="B64" s="72">
        <v>2120</v>
      </c>
      <c r="C64" s="83" t="s">
        <v>91</v>
      </c>
      <c r="D64" s="73"/>
      <c r="E64" s="73"/>
      <c r="F64" s="73"/>
      <c r="G64" s="45"/>
      <c r="H64" s="84"/>
      <c r="I64" s="45"/>
      <c r="J64" s="73"/>
      <c r="K64" s="40">
        <f t="shared" si="2"/>
        <v>0</v>
      </c>
      <c r="M64" s="45">
        <v>37880</v>
      </c>
      <c r="O64" s="45">
        <v>20080</v>
      </c>
      <c r="P64" s="59"/>
    </row>
    <row r="65" spans="1:16" x14ac:dyDescent="0.25">
      <c r="A65" s="64"/>
      <c r="B65" s="72">
        <v>2125</v>
      </c>
      <c r="C65" s="83" t="s">
        <v>92</v>
      </c>
      <c r="D65" s="73"/>
      <c r="E65" s="73"/>
      <c r="F65" s="73"/>
      <c r="G65" s="45"/>
      <c r="H65" s="84"/>
      <c r="I65" s="45"/>
      <c r="J65" s="73"/>
      <c r="K65" s="40">
        <f t="shared" si="2"/>
        <v>0</v>
      </c>
      <c r="M65" s="45">
        <v>9304</v>
      </c>
      <c r="O65" s="45">
        <v>10816</v>
      </c>
      <c r="P65" s="59"/>
    </row>
    <row r="66" spans="1:16" x14ac:dyDescent="0.25">
      <c r="A66" s="64"/>
      <c r="B66" s="72">
        <v>2130</v>
      </c>
      <c r="C66" s="83" t="s">
        <v>93</v>
      </c>
      <c r="D66" s="73"/>
      <c r="E66" s="73"/>
      <c r="F66" s="73"/>
      <c r="G66" s="45"/>
      <c r="H66" s="84"/>
      <c r="I66" s="45"/>
      <c r="J66" s="73"/>
      <c r="K66" s="40">
        <f t="shared" si="2"/>
        <v>0</v>
      </c>
      <c r="M66" s="45">
        <v>17243</v>
      </c>
      <c r="O66" s="45">
        <v>12751</v>
      </c>
      <c r="P66" s="59">
        <f t="shared" si="3"/>
        <v>15301.199999999999</v>
      </c>
    </row>
    <row r="67" spans="1:16" x14ac:dyDescent="0.25">
      <c r="A67" s="64"/>
      <c r="B67" s="72">
        <v>2140</v>
      </c>
      <c r="C67" s="83" t="s">
        <v>94</v>
      </c>
      <c r="D67" s="73"/>
      <c r="E67" s="73"/>
      <c r="F67" s="73"/>
      <c r="G67" s="45"/>
      <c r="H67" s="84"/>
      <c r="I67" s="45"/>
      <c r="J67" s="125"/>
      <c r="K67" s="41">
        <f t="shared" si="2"/>
        <v>0</v>
      </c>
      <c r="M67" s="45">
        <v>4127</v>
      </c>
      <c r="O67" s="45">
        <v>2751</v>
      </c>
      <c r="P67" s="59">
        <f t="shared" si="3"/>
        <v>3301.2000000000003</v>
      </c>
    </row>
    <row r="68" spans="1:16" x14ac:dyDescent="0.25">
      <c r="A68" s="64"/>
      <c r="B68" s="72"/>
      <c r="C68" s="83"/>
      <c r="D68" s="73"/>
      <c r="E68" s="73"/>
      <c r="F68" s="73"/>
      <c r="G68" s="19"/>
      <c r="H68" s="19"/>
      <c r="I68" s="19"/>
      <c r="J68" s="73"/>
      <c r="K68" s="73"/>
      <c r="M68" s="35"/>
      <c r="O68" s="35"/>
    </row>
    <row r="69" spans="1:16" x14ac:dyDescent="0.25">
      <c r="A69" s="64"/>
      <c r="B69" s="72"/>
      <c r="C69" s="87" t="s">
        <v>95</v>
      </c>
      <c r="D69" s="73"/>
      <c r="E69" s="73"/>
      <c r="F69" s="73"/>
      <c r="G69" s="41">
        <f>SUM(G62:G68)</f>
        <v>0</v>
      </c>
      <c r="H69" s="35"/>
      <c r="I69" s="41">
        <f>SUM(I62:I68)</f>
        <v>0</v>
      </c>
      <c r="J69" s="35"/>
      <c r="K69" s="41">
        <f>SUM(K62:K68)</f>
        <v>0</v>
      </c>
      <c r="M69" s="41">
        <f>SUM(M62:M68)</f>
        <v>774997</v>
      </c>
      <c r="O69" s="41">
        <f>SUM(O62:O68)</f>
        <v>698247</v>
      </c>
    </row>
    <row r="70" spans="1:16" x14ac:dyDescent="0.25">
      <c r="A70" s="64"/>
      <c r="B70" s="72"/>
      <c r="C70" s="83"/>
      <c r="D70" s="73"/>
      <c r="E70" s="73"/>
      <c r="F70" s="73"/>
      <c r="G70" s="19"/>
      <c r="H70" s="19"/>
      <c r="I70" s="19"/>
      <c r="J70" s="19"/>
      <c r="K70" s="19"/>
      <c r="M70" s="35"/>
      <c r="O70" s="35"/>
    </row>
    <row r="71" spans="1:16" x14ac:dyDescent="0.25">
      <c r="A71" s="64"/>
      <c r="B71" s="72">
        <v>2131</v>
      </c>
      <c r="C71" s="83" t="s">
        <v>96</v>
      </c>
      <c r="D71" s="73"/>
      <c r="E71" s="73"/>
      <c r="F71" s="73"/>
      <c r="G71" s="45"/>
      <c r="H71" s="84"/>
      <c r="I71" s="45"/>
      <c r="J71" s="73"/>
      <c r="K71" s="40">
        <f>G71-I71</f>
        <v>0</v>
      </c>
      <c r="M71" s="25">
        <v>6017</v>
      </c>
      <c r="O71" s="25">
        <v>4606</v>
      </c>
      <c r="P71" s="59">
        <f>+O71/10*12</f>
        <v>5527.2000000000007</v>
      </c>
    </row>
    <row r="72" spans="1:16" x14ac:dyDescent="0.25">
      <c r="A72" s="64"/>
      <c r="B72" s="72">
        <v>2132</v>
      </c>
      <c r="C72" s="83" t="s">
        <v>97</v>
      </c>
      <c r="D72" s="73"/>
      <c r="E72" s="73"/>
      <c r="F72" s="73"/>
      <c r="G72" s="45"/>
      <c r="H72" s="84"/>
      <c r="I72" s="45"/>
      <c r="J72" s="73"/>
      <c r="K72" s="40">
        <f>G72-I72</f>
        <v>0</v>
      </c>
      <c r="M72" s="25">
        <v>11400</v>
      </c>
      <c r="O72" s="25">
        <v>10400</v>
      </c>
      <c r="P72" s="59">
        <f>+O72/10*12</f>
        <v>12480</v>
      </c>
    </row>
    <row r="73" spans="1:16" x14ac:dyDescent="0.25">
      <c r="A73" s="64"/>
      <c r="B73" s="72">
        <v>2133</v>
      </c>
      <c r="C73" s="83" t="s">
        <v>98</v>
      </c>
      <c r="D73" s="73"/>
      <c r="E73" s="73"/>
      <c r="F73" s="73"/>
      <c r="G73" s="45"/>
      <c r="H73" s="84"/>
      <c r="I73" s="45"/>
      <c r="J73" s="73"/>
      <c r="K73" s="40">
        <f>G73-I73</f>
        <v>0</v>
      </c>
      <c r="M73" s="25">
        <v>5600</v>
      </c>
      <c r="O73" s="25">
        <v>3800</v>
      </c>
      <c r="P73" s="59">
        <f>+O73/10*12</f>
        <v>4560</v>
      </c>
    </row>
    <row r="74" spans="1:16" x14ac:dyDescent="0.25">
      <c r="A74" s="64"/>
      <c r="B74" s="72">
        <v>2134</v>
      </c>
      <c r="C74" s="83" t="s">
        <v>99</v>
      </c>
      <c r="D74" s="73"/>
      <c r="E74" s="73"/>
      <c r="F74" s="73"/>
      <c r="G74" s="45"/>
      <c r="H74" s="84"/>
      <c r="I74" s="45"/>
      <c r="J74" s="73"/>
      <c r="K74" s="40">
        <f>G74-I74</f>
        <v>0</v>
      </c>
      <c r="M74" s="25">
        <v>2560</v>
      </c>
      <c r="O74" s="25">
        <v>1000</v>
      </c>
      <c r="P74" s="59">
        <f>+O74/10*12</f>
        <v>1200</v>
      </c>
    </row>
    <row r="75" spans="1:16" x14ac:dyDescent="0.25">
      <c r="A75" s="64"/>
      <c r="B75" s="115"/>
      <c r="C75" s="73"/>
      <c r="D75" s="73"/>
      <c r="E75" s="73"/>
      <c r="F75" s="73"/>
      <c r="G75" s="73"/>
      <c r="H75" s="73"/>
      <c r="I75" s="73"/>
      <c r="J75" s="73"/>
      <c r="K75" s="73"/>
      <c r="M75" s="18"/>
      <c r="O75" s="18"/>
      <c r="P75" s="59"/>
    </row>
    <row r="76" spans="1:16" x14ac:dyDescent="0.25">
      <c r="A76" s="64"/>
      <c r="B76" s="115"/>
      <c r="C76" s="79" t="s">
        <v>100</v>
      </c>
      <c r="D76" s="73"/>
      <c r="E76" s="73"/>
      <c r="F76" s="73"/>
      <c r="G76" s="41">
        <f>SUM(G71:G74)</f>
        <v>0</v>
      </c>
      <c r="H76" s="35"/>
      <c r="I76" s="41">
        <f>SUM(I71:I74)</f>
        <v>0</v>
      </c>
      <c r="J76" s="35"/>
      <c r="K76" s="41">
        <f>SUM(K71:K74)</f>
        <v>0</v>
      </c>
      <c r="M76" s="41">
        <f>SUM(M71:M74)</f>
        <v>25577</v>
      </c>
      <c r="O76" s="41">
        <f>SUM(O71:O74)</f>
        <v>19806</v>
      </c>
      <c r="P76" s="59"/>
    </row>
    <row r="77" spans="1:16" x14ac:dyDescent="0.25">
      <c r="A77" s="64"/>
      <c r="B77" s="115"/>
      <c r="C77" s="73"/>
      <c r="D77" s="73"/>
      <c r="E77" s="73"/>
      <c r="F77" s="73"/>
      <c r="G77" s="73"/>
      <c r="H77" s="73"/>
      <c r="I77" s="73"/>
      <c r="J77" s="73"/>
      <c r="K77" s="73"/>
      <c r="M77" s="18"/>
      <c r="O77" s="18"/>
    </row>
    <row r="78" spans="1:16" x14ac:dyDescent="0.25">
      <c r="A78" s="132"/>
      <c r="B78" s="72">
        <v>2150</v>
      </c>
      <c r="C78" s="83" t="s">
        <v>101</v>
      </c>
      <c r="D78" s="73"/>
      <c r="E78" s="73"/>
      <c r="F78" s="73"/>
      <c r="G78" s="45"/>
      <c r="H78" s="84"/>
      <c r="I78" s="45"/>
      <c r="J78" s="73"/>
      <c r="K78" s="40">
        <f>G78-I78</f>
        <v>0</v>
      </c>
      <c r="M78" s="25"/>
      <c r="O78" s="25"/>
    </row>
    <row r="79" spans="1:16" x14ac:dyDescent="0.25">
      <c r="A79" s="132"/>
      <c r="B79" s="72">
        <v>3740</v>
      </c>
      <c r="C79" s="87" t="s">
        <v>102</v>
      </c>
      <c r="D79" s="73"/>
      <c r="E79" s="73"/>
      <c r="F79" s="73"/>
      <c r="G79" s="27"/>
      <c r="H79" s="19"/>
      <c r="I79" s="26"/>
      <c r="J79" s="73"/>
      <c r="K79" s="40">
        <f>G79-I79</f>
        <v>0</v>
      </c>
      <c r="M79" s="27"/>
      <c r="O79" s="27"/>
    </row>
    <row r="80" spans="1:16" x14ac:dyDescent="0.25">
      <c r="A80" s="132"/>
      <c r="B80" s="117"/>
      <c r="C80" s="87"/>
      <c r="D80" s="73"/>
      <c r="E80" s="73"/>
      <c r="F80" s="73"/>
      <c r="G80" s="19"/>
      <c r="H80" s="19"/>
      <c r="I80" s="19"/>
      <c r="J80" s="73"/>
      <c r="K80" s="73"/>
      <c r="M80" s="35"/>
      <c r="O80" s="35"/>
    </row>
    <row r="81" spans="1:16" x14ac:dyDescent="0.25">
      <c r="A81" s="132"/>
      <c r="B81" s="117"/>
      <c r="C81" s="87" t="s">
        <v>103</v>
      </c>
      <c r="D81" s="73"/>
      <c r="E81" s="73"/>
      <c r="F81" s="73"/>
      <c r="G81" s="41">
        <f>+G78-G79</f>
        <v>0</v>
      </c>
      <c r="H81" s="35"/>
      <c r="I81" s="41">
        <f>+I78-I79</f>
        <v>0</v>
      </c>
      <c r="J81" s="18"/>
      <c r="K81" s="41">
        <f>+K78-K79</f>
        <v>0</v>
      </c>
      <c r="M81" s="41">
        <f>+M78-M79</f>
        <v>0</v>
      </c>
      <c r="O81" s="41">
        <f>+O78-O79</f>
        <v>0</v>
      </c>
    </row>
    <row r="82" spans="1:16" x14ac:dyDescent="0.25">
      <c r="A82" s="132"/>
      <c r="B82" s="117"/>
      <c r="C82" s="87"/>
      <c r="D82" s="73"/>
      <c r="E82" s="73"/>
      <c r="F82" s="73"/>
      <c r="G82" s="19"/>
      <c r="H82" s="19"/>
      <c r="I82" s="19"/>
      <c r="J82" s="73"/>
      <c r="K82" s="19"/>
      <c r="M82" s="35"/>
      <c r="O82" s="35"/>
    </row>
    <row r="83" spans="1:16" x14ac:dyDescent="0.25">
      <c r="A83" s="132"/>
      <c r="B83" s="72">
        <v>2160</v>
      </c>
      <c r="C83" s="83" t="s">
        <v>104</v>
      </c>
      <c r="D83" s="73"/>
      <c r="E83" s="73"/>
      <c r="F83" s="73"/>
      <c r="G83" s="45"/>
      <c r="H83" s="84"/>
      <c r="I83" s="45"/>
      <c r="J83" s="73"/>
      <c r="K83" s="41">
        <f>G83-I83</f>
        <v>0</v>
      </c>
      <c r="M83" s="26">
        <v>12409</v>
      </c>
      <c r="O83" s="26">
        <f>5359+325</f>
        <v>5684</v>
      </c>
      <c r="P83" s="59">
        <f>+O83/10*12</f>
        <v>6820.7999999999993</v>
      </c>
    </row>
    <row r="84" spans="1:16" x14ac:dyDescent="0.25">
      <c r="A84" s="132"/>
      <c r="B84" s="72"/>
      <c r="C84" s="83"/>
      <c r="D84" s="73"/>
      <c r="E84" s="73"/>
      <c r="F84" s="73"/>
      <c r="G84" s="19"/>
      <c r="H84" s="19"/>
      <c r="I84" s="19"/>
      <c r="J84" s="73"/>
      <c r="K84" s="19"/>
      <c r="M84" s="35"/>
      <c r="O84" s="35"/>
    </row>
    <row r="85" spans="1:16" x14ac:dyDescent="0.25">
      <c r="A85" s="132"/>
      <c r="B85" s="72">
        <v>2170</v>
      </c>
      <c r="C85" s="83" t="s">
        <v>105</v>
      </c>
      <c r="D85" s="73"/>
      <c r="E85" s="73"/>
      <c r="F85" s="73"/>
      <c r="G85" s="45"/>
      <c r="H85" s="84"/>
      <c r="I85" s="45"/>
      <c r="J85" s="73"/>
      <c r="K85" s="40">
        <f>G85-I85</f>
        <v>0</v>
      </c>
      <c r="M85" s="25">
        <v>3184</v>
      </c>
      <c r="O85" s="25">
        <v>10</v>
      </c>
    </row>
    <row r="86" spans="1:16" x14ac:dyDescent="0.25">
      <c r="A86" s="132"/>
      <c r="B86" s="72">
        <v>3710</v>
      </c>
      <c r="C86" s="87" t="s">
        <v>102</v>
      </c>
      <c r="D86" s="73"/>
      <c r="E86" s="73"/>
      <c r="F86" s="73"/>
      <c r="G86" s="26"/>
      <c r="H86" s="19"/>
      <c r="I86" s="26"/>
      <c r="J86" s="73"/>
      <c r="K86" s="40">
        <f>G86-I86</f>
        <v>0</v>
      </c>
      <c r="M86" s="26">
        <v>1940</v>
      </c>
      <c r="O86" s="26"/>
    </row>
    <row r="87" spans="1:16" x14ac:dyDescent="0.25">
      <c r="A87" s="132"/>
      <c r="B87" s="72"/>
      <c r="C87" s="87"/>
      <c r="D87" s="73"/>
      <c r="E87" s="73"/>
      <c r="F87" s="73"/>
      <c r="G87" s="19"/>
      <c r="H87" s="19"/>
      <c r="I87" s="19"/>
      <c r="J87" s="73"/>
      <c r="K87" s="19"/>
      <c r="M87" s="35"/>
      <c r="O87" s="35"/>
    </row>
    <row r="88" spans="1:16" x14ac:dyDescent="0.25">
      <c r="A88" s="132"/>
      <c r="B88" s="72"/>
      <c r="C88" s="87" t="s">
        <v>106</v>
      </c>
      <c r="D88" s="73"/>
      <c r="E88" s="73"/>
      <c r="F88" s="73"/>
      <c r="G88" s="41">
        <f>+G85-G86</f>
        <v>0</v>
      </c>
      <c r="H88" s="35"/>
      <c r="I88" s="41">
        <f>+I85-I86</f>
        <v>0</v>
      </c>
      <c r="J88" s="18"/>
      <c r="K88" s="41">
        <f>+K85-K86</f>
        <v>0</v>
      </c>
      <c r="M88" s="41">
        <f>+M85-M86</f>
        <v>1244</v>
      </c>
      <c r="O88" s="41">
        <f>+O85-O86</f>
        <v>10</v>
      </c>
    </row>
    <row r="89" spans="1:16" x14ac:dyDescent="0.25">
      <c r="A89" s="132"/>
      <c r="B89" s="72"/>
      <c r="C89" s="87"/>
      <c r="D89" s="73"/>
      <c r="E89" s="73"/>
      <c r="F89" s="73"/>
      <c r="G89" s="19"/>
      <c r="H89" s="19"/>
      <c r="I89" s="19"/>
      <c r="J89" s="73"/>
      <c r="K89" s="19"/>
      <c r="M89" s="35"/>
      <c r="O89" s="35"/>
    </row>
    <row r="90" spans="1:16" x14ac:dyDescent="0.25">
      <c r="A90" s="132"/>
      <c r="B90" s="72">
        <v>2175</v>
      </c>
      <c r="C90" s="83" t="s">
        <v>107</v>
      </c>
      <c r="D90" s="73"/>
      <c r="E90" s="73"/>
      <c r="F90" s="73"/>
      <c r="G90" s="45"/>
      <c r="H90" s="84"/>
      <c r="I90" s="45"/>
      <c r="J90" s="73"/>
      <c r="K90" s="40">
        <f>G90-I90</f>
        <v>0</v>
      </c>
      <c r="M90" s="25">
        <v>2</v>
      </c>
      <c r="O90" s="25"/>
    </row>
    <row r="91" spans="1:16" x14ac:dyDescent="0.25">
      <c r="A91" s="132"/>
      <c r="B91" s="72">
        <v>3720</v>
      </c>
      <c r="C91" s="87" t="s">
        <v>102</v>
      </c>
      <c r="D91" s="73"/>
      <c r="E91" s="73"/>
      <c r="F91" s="73"/>
      <c r="G91" s="26"/>
      <c r="H91" s="19"/>
      <c r="I91" s="26"/>
      <c r="J91" s="73"/>
      <c r="K91" s="40">
        <f>G91-I91</f>
        <v>0</v>
      </c>
      <c r="M91" s="26">
        <v>390</v>
      </c>
      <c r="O91" s="26">
        <v>8</v>
      </c>
    </row>
    <row r="92" spans="1:16" x14ac:dyDescent="0.25">
      <c r="A92" s="132"/>
      <c r="B92" s="72"/>
      <c r="C92" s="87"/>
      <c r="D92" s="73"/>
      <c r="E92" s="73"/>
      <c r="F92" s="73"/>
      <c r="G92" s="19"/>
      <c r="H92" s="19"/>
      <c r="I92" s="19"/>
      <c r="J92" s="73"/>
      <c r="K92" s="19"/>
      <c r="M92" s="35"/>
      <c r="O92" s="35"/>
    </row>
    <row r="93" spans="1:16" x14ac:dyDescent="0.25">
      <c r="A93" s="132"/>
      <c r="B93" s="72"/>
      <c r="C93" s="87" t="s">
        <v>108</v>
      </c>
      <c r="D93" s="73"/>
      <c r="E93" s="73"/>
      <c r="F93" s="73"/>
      <c r="G93" s="41">
        <f>+G90-G91</f>
        <v>0</v>
      </c>
      <c r="H93" s="35"/>
      <c r="I93" s="41">
        <f>+I90-I91</f>
        <v>0</v>
      </c>
      <c r="J93" s="18"/>
      <c r="K93" s="41">
        <f>+K90-K91</f>
        <v>0</v>
      </c>
      <c r="M93" s="41">
        <f>+M90-M91</f>
        <v>-388</v>
      </c>
      <c r="O93" s="41">
        <f>+O90-O91</f>
        <v>-8</v>
      </c>
    </row>
    <row r="94" spans="1:16" x14ac:dyDescent="0.25">
      <c r="A94" s="132"/>
      <c r="B94" s="72"/>
      <c r="C94" s="87"/>
      <c r="D94" s="73"/>
      <c r="E94" s="73"/>
      <c r="F94" s="73"/>
      <c r="G94" s="19"/>
      <c r="H94" s="19"/>
      <c r="I94" s="19"/>
      <c r="J94" s="73"/>
      <c r="K94" s="19" t="s">
        <v>3</v>
      </c>
      <c r="M94" s="35"/>
      <c r="O94" s="35"/>
    </row>
    <row r="95" spans="1:16" x14ac:dyDescent="0.25">
      <c r="A95" s="64"/>
      <c r="B95" s="72">
        <v>2180</v>
      </c>
      <c r="C95" s="83" t="s">
        <v>109</v>
      </c>
      <c r="D95" s="73"/>
      <c r="E95" s="73"/>
      <c r="F95" s="73"/>
      <c r="G95" s="45"/>
      <c r="H95" s="84"/>
      <c r="I95" s="45"/>
      <c r="J95" s="73"/>
      <c r="K95" s="41">
        <f>G95-I95</f>
        <v>0</v>
      </c>
      <c r="M95" s="19">
        <v>574</v>
      </c>
      <c r="O95" s="19">
        <v>389</v>
      </c>
      <c r="P95" s="59">
        <f>+O95/10*12</f>
        <v>466.79999999999995</v>
      </c>
    </row>
    <row r="96" spans="1:16" x14ac:dyDescent="0.25">
      <c r="A96" s="64"/>
      <c r="B96" s="72"/>
      <c r="C96" s="83"/>
      <c r="D96" s="73"/>
      <c r="E96" s="73"/>
      <c r="F96" s="73"/>
      <c r="G96" s="19"/>
      <c r="H96" s="19"/>
      <c r="I96" s="19"/>
      <c r="J96" s="73"/>
      <c r="K96" s="19"/>
      <c r="M96" s="35"/>
      <c r="O96" s="35"/>
    </row>
    <row r="97" spans="1:15" x14ac:dyDescent="0.25">
      <c r="A97" s="64"/>
      <c r="B97" s="72">
        <v>2190</v>
      </c>
      <c r="C97" s="83" t="s">
        <v>110</v>
      </c>
      <c r="D97" s="19"/>
      <c r="E97" s="19"/>
      <c r="F97" s="73"/>
      <c r="G97" s="45"/>
      <c r="H97" s="84"/>
      <c r="I97" s="45"/>
      <c r="J97" s="73"/>
      <c r="K97" s="40">
        <f>G97-I97</f>
        <v>0</v>
      </c>
      <c r="M97" s="25"/>
      <c r="O97" s="25">
        <v>5050</v>
      </c>
    </row>
    <row r="98" spans="1:15" x14ac:dyDescent="0.25">
      <c r="A98" s="64"/>
      <c r="B98" s="72">
        <v>3790</v>
      </c>
      <c r="C98" s="83" t="s">
        <v>446</v>
      </c>
      <c r="D98" s="19"/>
      <c r="E98" s="19"/>
      <c r="F98" s="73"/>
      <c r="G98" s="26"/>
      <c r="H98" s="19"/>
      <c r="I98" s="26"/>
      <c r="J98" s="73"/>
      <c r="K98" s="40">
        <f>G98-I98</f>
        <v>0</v>
      </c>
      <c r="M98" s="26"/>
      <c r="O98" s="26"/>
    </row>
    <row r="99" spans="1:15" x14ac:dyDescent="0.25">
      <c r="A99" s="64"/>
      <c r="B99" s="72"/>
      <c r="C99" s="83"/>
      <c r="D99" s="19"/>
      <c r="E99" s="19"/>
      <c r="F99" s="73"/>
      <c r="G99" s="19"/>
      <c r="H99" s="19"/>
      <c r="I99" s="19"/>
      <c r="J99" s="73"/>
      <c r="K99" s="19"/>
      <c r="M99" s="35"/>
      <c r="O99" s="35"/>
    </row>
    <row r="100" spans="1:15" x14ac:dyDescent="0.25">
      <c r="A100" s="64"/>
      <c r="B100" s="72"/>
      <c r="C100" s="87" t="s">
        <v>111</v>
      </c>
      <c r="D100" s="19"/>
      <c r="E100" s="19"/>
      <c r="F100" s="73"/>
      <c r="G100" s="41">
        <f>+G97-G98</f>
        <v>0</v>
      </c>
      <c r="H100" s="35"/>
      <c r="I100" s="41">
        <f>+I97-I98</f>
        <v>0</v>
      </c>
      <c r="J100" s="18"/>
      <c r="K100" s="41">
        <f>+K97-K98</f>
        <v>0</v>
      </c>
      <c r="M100" s="41">
        <f>+M97-M98</f>
        <v>0</v>
      </c>
      <c r="O100" s="41">
        <f>+O97-O98</f>
        <v>5050</v>
      </c>
    </row>
    <row r="101" spans="1:15" x14ac:dyDescent="0.25">
      <c r="A101" s="64"/>
      <c r="B101" s="115"/>
      <c r="C101" s="73"/>
      <c r="D101" s="73"/>
      <c r="E101" s="73"/>
      <c r="F101" s="73"/>
      <c r="G101" s="18"/>
      <c r="H101" s="18"/>
      <c r="I101" s="18"/>
      <c r="J101" s="18"/>
      <c r="K101" s="35"/>
      <c r="M101" s="18"/>
      <c r="O101" s="18"/>
    </row>
    <row r="102" spans="1:15" ht="16.5" thickBot="1" x14ac:dyDescent="0.3">
      <c r="A102" s="64"/>
      <c r="B102" s="72">
        <v>2100</v>
      </c>
      <c r="C102" s="87" t="s">
        <v>112</v>
      </c>
      <c r="D102" s="79"/>
      <c r="E102" s="79"/>
      <c r="F102" s="79"/>
      <c r="G102" s="43">
        <f>+G95+G100+G69+G76+G81+G83+G88+G93</f>
        <v>0</v>
      </c>
      <c r="H102" s="35"/>
      <c r="I102" s="43">
        <f>+I95+I100+I69+I76+I81+I83+I88+I93</f>
        <v>0</v>
      </c>
      <c r="J102" s="18"/>
      <c r="K102" s="43">
        <f>+K95+K100+K69+K76+K81+K83+K88+K93</f>
        <v>0</v>
      </c>
      <c r="M102" s="43">
        <f>+M95+M100+M69+M76+M81+M83+M88+M93</f>
        <v>814413</v>
      </c>
      <c r="O102" s="43">
        <f>+O95+O100+O69+O76+O81+O83+O88+O93</f>
        <v>729178</v>
      </c>
    </row>
    <row r="103" spans="1:15" ht="16.5" thickTop="1" x14ac:dyDescent="0.25">
      <c r="A103" s="64"/>
      <c r="B103" s="131"/>
      <c r="C103" s="87"/>
      <c r="D103" s="79"/>
      <c r="E103" s="79"/>
      <c r="F103" s="79"/>
      <c r="G103" s="73"/>
      <c r="H103" s="73"/>
      <c r="I103" s="73"/>
      <c r="J103" s="73"/>
      <c r="K103" s="73"/>
    </row>
    <row r="104" spans="1:15" x14ac:dyDescent="0.25">
      <c r="A104" s="64"/>
      <c r="B104" s="131"/>
      <c r="C104" s="87"/>
      <c r="D104" s="79"/>
      <c r="E104" s="79"/>
      <c r="F104" s="79"/>
      <c r="G104" s="73"/>
      <c r="H104" s="73"/>
      <c r="I104" s="73"/>
      <c r="J104" s="73"/>
      <c r="K104" s="73"/>
    </row>
    <row r="105" spans="1:15" x14ac:dyDescent="0.25">
      <c r="A105" s="64"/>
      <c r="B105" s="131"/>
      <c r="C105" s="87"/>
      <c r="D105" s="79"/>
      <c r="E105" s="79"/>
      <c r="F105" s="79"/>
      <c r="G105" s="73"/>
      <c r="H105" s="73"/>
      <c r="I105" s="73"/>
      <c r="J105" s="73"/>
      <c r="K105" s="73"/>
    </row>
    <row r="106" spans="1:15" x14ac:dyDescent="0.25">
      <c r="A106" s="64"/>
      <c r="B106" s="138" t="s">
        <v>113</v>
      </c>
      <c r="C106" s="138"/>
      <c r="D106" s="138"/>
      <c r="E106" s="138"/>
      <c r="F106" s="138"/>
      <c r="G106" s="138"/>
      <c r="H106" s="138"/>
      <c r="I106" s="138"/>
      <c r="J106" s="138"/>
      <c r="K106" s="138"/>
    </row>
    <row r="107" spans="1:15" x14ac:dyDescent="0.25">
      <c r="A107" s="64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</row>
    <row r="108" spans="1:15" x14ac:dyDescent="0.25">
      <c r="A108" s="64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</row>
    <row r="109" spans="1:15" x14ac:dyDescent="0.25">
      <c r="A109" s="64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</row>
    <row r="110" spans="1:15" x14ac:dyDescent="0.25">
      <c r="A110" s="64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</row>
    <row r="111" spans="1:15" ht="19.5" x14ac:dyDescent="0.35">
      <c r="A111" s="64"/>
      <c r="B111" s="88" t="s">
        <v>87</v>
      </c>
      <c r="C111" s="73"/>
      <c r="D111" s="73"/>
      <c r="E111" s="73"/>
      <c r="F111" s="73"/>
      <c r="G111" s="77"/>
      <c r="H111" s="77"/>
      <c r="I111" s="77"/>
      <c r="J111" s="77"/>
      <c r="K111" s="78" t="str">
        <f>K3</f>
        <v>FY 2026</v>
      </c>
    </row>
    <row r="112" spans="1:15" x14ac:dyDescent="0.25">
      <c r="A112" s="64"/>
      <c r="B112" s="73"/>
      <c r="C112" s="73"/>
      <c r="D112" s="73"/>
      <c r="E112" s="73"/>
      <c r="F112" s="73"/>
      <c r="G112" s="131" t="str">
        <f>G4</f>
        <v>FY 2026</v>
      </c>
      <c r="H112" s="131"/>
      <c r="I112" s="131" t="str">
        <f>I4</f>
        <v>FY 2025</v>
      </c>
      <c r="J112" s="79"/>
      <c r="K112" s="131" t="s">
        <v>34</v>
      </c>
      <c r="M112" s="23" t="str">
        <f>M4</f>
        <v>FY 2020</v>
      </c>
      <c r="O112" s="23" t="str">
        <f>O4</f>
        <v>April 2021</v>
      </c>
    </row>
    <row r="113" spans="1:16" x14ac:dyDescent="0.25">
      <c r="A113" s="64"/>
      <c r="B113" s="73"/>
      <c r="C113" s="73"/>
      <c r="D113" s="73"/>
      <c r="E113" s="73"/>
      <c r="F113" s="73"/>
      <c r="G113" s="80" t="s">
        <v>37</v>
      </c>
      <c r="H113" s="80"/>
      <c r="I113" s="80" t="s">
        <v>38</v>
      </c>
      <c r="J113" s="81"/>
      <c r="K113" s="82" t="str">
        <f>K5</f>
        <v>FY 2025</v>
      </c>
      <c r="M113" s="24" t="s">
        <v>39</v>
      </c>
      <c r="O113" s="14" t="s">
        <v>39</v>
      </c>
    </row>
    <row r="114" spans="1:16" x14ac:dyDescent="0.25">
      <c r="A114" s="64"/>
      <c r="B114" s="87"/>
      <c r="C114" s="79"/>
      <c r="D114" s="79"/>
      <c r="E114" s="73"/>
      <c r="F114" s="73"/>
      <c r="G114" s="73"/>
      <c r="H114" s="73"/>
      <c r="I114" s="73"/>
      <c r="J114" s="73"/>
      <c r="K114" s="73"/>
      <c r="M114" s="18"/>
      <c r="O114" s="18"/>
    </row>
    <row r="115" spans="1:16" x14ac:dyDescent="0.25">
      <c r="A115" s="64"/>
      <c r="B115" s="87" t="s">
        <v>114</v>
      </c>
      <c r="C115" s="79"/>
      <c r="D115" s="79"/>
      <c r="E115" s="73"/>
      <c r="F115" s="73"/>
      <c r="G115" s="73"/>
      <c r="H115" s="73"/>
      <c r="I115" s="73"/>
      <c r="J115" s="73"/>
      <c r="K115" s="73"/>
      <c r="M115" s="18"/>
      <c r="O115" s="18"/>
    </row>
    <row r="116" spans="1:16" x14ac:dyDescent="0.25">
      <c r="A116" s="64"/>
      <c r="B116" s="87"/>
      <c r="C116" s="79"/>
      <c r="D116" s="79"/>
      <c r="E116" s="73"/>
      <c r="F116" s="73"/>
      <c r="G116" s="73"/>
      <c r="H116" s="73"/>
      <c r="I116" s="73"/>
      <c r="J116" s="73"/>
      <c r="K116" s="73"/>
      <c r="M116" s="18"/>
      <c r="O116" s="18"/>
    </row>
    <row r="117" spans="1:16" x14ac:dyDescent="0.25">
      <c r="A117" s="64"/>
      <c r="B117" s="72">
        <v>2210</v>
      </c>
      <c r="C117" s="83" t="s">
        <v>115</v>
      </c>
      <c r="D117" s="73"/>
      <c r="E117" s="73"/>
      <c r="F117" s="73"/>
      <c r="G117" s="45"/>
      <c r="H117" s="84"/>
      <c r="I117" s="45"/>
      <c r="J117" s="73"/>
      <c r="K117" s="41">
        <f>G117-I117</f>
        <v>0</v>
      </c>
      <c r="M117" s="26"/>
      <c r="O117" s="26"/>
    </row>
    <row r="118" spans="1:16" x14ac:dyDescent="0.25">
      <c r="A118" s="132" t="s">
        <v>116</v>
      </c>
      <c r="B118" s="72">
        <v>2230</v>
      </c>
      <c r="C118" s="83" t="s">
        <v>117</v>
      </c>
      <c r="D118" s="73"/>
      <c r="E118" s="73"/>
      <c r="F118" s="73"/>
      <c r="G118" s="45"/>
      <c r="H118" s="84"/>
      <c r="I118" s="45"/>
      <c r="J118" s="73"/>
      <c r="K118" s="40">
        <f t="shared" ref="K118:K126" si="4">G118-I118</f>
        <v>0</v>
      </c>
      <c r="M118" s="25"/>
      <c r="O118" s="25"/>
    </row>
    <row r="119" spans="1:16" x14ac:dyDescent="0.25">
      <c r="A119" s="64"/>
      <c r="B119" s="72">
        <v>2235</v>
      </c>
      <c r="C119" s="83" t="s">
        <v>118</v>
      </c>
      <c r="D119" s="73"/>
      <c r="E119" s="73"/>
      <c r="F119" s="73"/>
      <c r="G119" s="45"/>
      <c r="H119" s="84"/>
      <c r="I119" s="45"/>
      <c r="J119" s="73"/>
      <c r="K119" s="40">
        <f t="shared" si="4"/>
        <v>0</v>
      </c>
      <c r="M119" s="25">
        <v>1004</v>
      </c>
      <c r="O119" s="25"/>
    </row>
    <row r="120" spans="1:16" x14ac:dyDescent="0.25">
      <c r="A120" s="64"/>
      <c r="B120" s="72">
        <v>2240</v>
      </c>
      <c r="C120" s="83" t="s">
        <v>119</v>
      </c>
      <c r="D120" s="73"/>
      <c r="E120" s="73"/>
      <c r="F120" s="73"/>
      <c r="G120" s="45"/>
      <c r="H120" s="84"/>
      <c r="I120" s="45"/>
      <c r="J120" s="73"/>
      <c r="K120" s="40">
        <f t="shared" si="4"/>
        <v>0</v>
      </c>
      <c r="M120" s="25"/>
      <c r="O120" s="25"/>
    </row>
    <row r="121" spans="1:16" x14ac:dyDescent="0.25">
      <c r="A121" s="64"/>
      <c r="B121" s="72">
        <v>2245</v>
      </c>
      <c r="C121" s="83" t="s">
        <v>120</v>
      </c>
      <c r="D121" s="73"/>
      <c r="E121" s="73"/>
      <c r="F121" s="73"/>
      <c r="G121" s="45"/>
      <c r="H121" s="84"/>
      <c r="I121" s="45"/>
      <c r="J121" s="73"/>
      <c r="K121" s="40">
        <f t="shared" si="4"/>
        <v>0</v>
      </c>
      <c r="M121" s="25">
        <v>3920</v>
      </c>
      <c r="O121" s="25">
        <v>1674</v>
      </c>
      <c r="P121" s="59">
        <f>+O121/10*12</f>
        <v>2008.8000000000002</v>
      </c>
    </row>
    <row r="122" spans="1:16" x14ac:dyDescent="0.25">
      <c r="A122" s="64"/>
      <c r="B122" s="72">
        <v>2246</v>
      </c>
      <c r="C122" s="83" t="s">
        <v>121</v>
      </c>
      <c r="D122" s="73"/>
      <c r="E122" s="73"/>
      <c r="F122" s="73"/>
      <c r="G122" s="45"/>
      <c r="H122" s="84"/>
      <c r="I122" s="45"/>
      <c r="J122" s="73"/>
      <c r="K122" s="40">
        <f t="shared" si="4"/>
        <v>0</v>
      </c>
      <c r="M122" s="25"/>
      <c r="O122" s="25">
        <v>14000</v>
      </c>
    </row>
    <row r="123" spans="1:16" x14ac:dyDescent="0.25">
      <c r="A123" s="64"/>
      <c r="B123" s="72">
        <v>2251</v>
      </c>
      <c r="C123" s="83" t="s">
        <v>122</v>
      </c>
      <c r="D123" s="73"/>
      <c r="E123" s="73"/>
      <c r="F123" s="73"/>
      <c r="G123" s="45"/>
      <c r="H123" s="84"/>
      <c r="I123" s="45"/>
      <c r="J123" s="73"/>
      <c r="K123" s="40">
        <f t="shared" si="4"/>
        <v>0</v>
      </c>
      <c r="M123" s="25"/>
      <c r="O123" s="25">
        <v>703</v>
      </c>
    </row>
    <row r="124" spans="1:16" x14ac:dyDescent="0.25">
      <c r="A124" s="64"/>
      <c r="B124" s="72">
        <v>2260</v>
      </c>
      <c r="C124" s="83" t="s">
        <v>123</v>
      </c>
      <c r="D124" s="73"/>
      <c r="E124" s="73"/>
      <c r="F124" s="73"/>
      <c r="G124" s="45"/>
      <c r="H124" s="84"/>
      <c r="I124" s="45"/>
      <c r="J124" s="73"/>
      <c r="K124" s="40">
        <f t="shared" si="4"/>
        <v>0</v>
      </c>
      <c r="M124" s="25">
        <v>28744</v>
      </c>
      <c r="O124" s="25"/>
    </row>
    <row r="125" spans="1:16" x14ac:dyDescent="0.25">
      <c r="A125" s="64"/>
      <c r="B125" s="72">
        <v>2280</v>
      </c>
      <c r="C125" s="83" t="s">
        <v>124</v>
      </c>
      <c r="D125" s="73"/>
      <c r="E125" s="73"/>
      <c r="F125" s="73"/>
      <c r="G125" s="45"/>
      <c r="H125" s="84"/>
      <c r="I125" s="45"/>
      <c r="J125" s="73"/>
      <c r="K125" s="40">
        <f t="shared" si="4"/>
        <v>0</v>
      </c>
      <c r="M125" s="25"/>
      <c r="O125" s="25"/>
    </row>
    <row r="126" spans="1:16" x14ac:dyDescent="0.25">
      <c r="A126" s="64"/>
      <c r="B126" s="72">
        <v>2290</v>
      </c>
      <c r="C126" s="83" t="s">
        <v>125</v>
      </c>
      <c r="D126" s="25"/>
      <c r="E126" s="25"/>
      <c r="F126" s="73"/>
      <c r="G126" s="45"/>
      <c r="H126" s="84"/>
      <c r="I126" s="45"/>
      <c r="J126" s="73"/>
      <c r="K126" s="40">
        <f t="shared" si="4"/>
        <v>0</v>
      </c>
      <c r="M126" s="25">
        <v>9020</v>
      </c>
      <c r="O126" s="25"/>
    </row>
    <row r="127" spans="1:16" x14ac:dyDescent="0.25">
      <c r="A127" s="64"/>
      <c r="B127" s="72"/>
      <c r="C127" s="83"/>
      <c r="D127" s="19"/>
      <c r="E127" s="19"/>
      <c r="F127" s="73"/>
      <c r="G127" s="19"/>
      <c r="H127" s="19"/>
      <c r="I127" s="19"/>
      <c r="J127" s="73"/>
      <c r="K127" s="19"/>
      <c r="M127" s="35"/>
      <c r="O127" s="35"/>
    </row>
    <row r="128" spans="1:16" ht="16.5" thickBot="1" x14ac:dyDescent="0.3">
      <c r="A128" s="64"/>
      <c r="B128" s="72">
        <v>2200</v>
      </c>
      <c r="C128" s="87" t="s">
        <v>126</v>
      </c>
      <c r="D128" s="79"/>
      <c r="E128" s="79"/>
      <c r="F128" s="79"/>
      <c r="G128" s="43">
        <f>SUM(G117:G126)</f>
        <v>0</v>
      </c>
      <c r="H128" s="35"/>
      <c r="I128" s="43">
        <f>SUM(I117:I126)</f>
        <v>0</v>
      </c>
      <c r="J128" s="18"/>
      <c r="K128" s="43">
        <f>SUM(K117:K126)</f>
        <v>0</v>
      </c>
      <c r="M128" s="43">
        <f>SUM(M117:M126)</f>
        <v>42688</v>
      </c>
      <c r="O128" s="43">
        <f>SUM(O117:O126)</f>
        <v>16377</v>
      </c>
    </row>
    <row r="129" spans="1:16" ht="16.5" thickTop="1" x14ac:dyDescent="0.25">
      <c r="A129" s="64"/>
      <c r="B129" s="117"/>
      <c r="C129" s="87"/>
      <c r="D129" s="79"/>
      <c r="E129" s="79"/>
      <c r="F129" s="79"/>
      <c r="G129" s="19"/>
      <c r="H129" s="19"/>
      <c r="I129" s="19"/>
      <c r="J129" s="73"/>
      <c r="K129" s="19"/>
      <c r="M129" s="35"/>
      <c r="O129" s="35"/>
    </row>
    <row r="130" spans="1:16" x14ac:dyDescent="0.25">
      <c r="A130" s="64"/>
      <c r="B130" s="103"/>
      <c r="C130" s="73"/>
      <c r="D130" s="73"/>
      <c r="E130" s="73"/>
      <c r="F130" s="73"/>
      <c r="G130" s="73"/>
      <c r="H130" s="73"/>
      <c r="I130" s="73"/>
      <c r="J130" s="73"/>
      <c r="K130" s="73"/>
      <c r="M130" s="18"/>
      <c r="O130" s="18"/>
    </row>
    <row r="131" spans="1:16" x14ac:dyDescent="0.25">
      <c r="A131" s="64"/>
      <c r="B131" s="72" t="s">
        <v>127</v>
      </c>
      <c r="C131" s="79"/>
      <c r="D131" s="79"/>
      <c r="E131" s="73"/>
      <c r="F131" s="73"/>
      <c r="G131" s="73"/>
      <c r="H131" s="73"/>
      <c r="I131" s="73"/>
      <c r="J131" s="73"/>
      <c r="K131" s="73"/>
      <c r="M131" s="18"/>
      <c r="O131" s="18"/>
    </row>
    <row r="132" spans="1:16" ht="15.75" customHeight="1" x14ac:dyDescent="0.25">
      <c r="A132" s="64"/>
      <c r="B132" s="72">
        <v>2310</v>
      </c>
      <c r="C132" s="83" t="s">
        <v>128</v>
      </c>
      <c r="D132" s="73"/>
      <c r="E132" s="73"/>
      <c r="F132" s="73"/>
      <c r="G132" s="45"/>
      <c r="H132" s="84"/>
      <c r="I132" s="45"/>
      <c r="J132" s="73"/>
      <c r="K132" s="40">
        <f>G132-I132</f>
        <v>0</v>
      </c>
      <c r="M132" s="18"/>
      <c r="O132" s="18"/>
    </row>
    <row r="133" spans="1:16" x14ac:dyDescent="0.25">
      <c r="A133" s="64"/>
      <c r="B133" s="72">
        <v>2312</v>
      </c>
      <c r="C133" s="83" t="s">
        <v>129</v>
      </c>
      <c r="D133" s="73"/>
      <c r="E133" s="73"/>
      <c r="F133" s="73"/>
      <c r="G133" s="45"/>
      <c r="H133" s="84"/>
      <c r="I133" s="45"/>
      <c r="J133" s="73"/>
      <c r="K133" s="40">
        <f t="shared" ref="K133:K140" si="5">G133-I133</f>
        <v>0</v>
      </c>
      <c r="M133" s="25"/>
      <c r="O133" s="25"/>
    </row>
    <row r="134" spans="1:16" x14ac:dyDescent="0.25">
      <c r="A134" s="64"/>
      <c r="B134" s="72">
        <v>2315</v>
      </c>
      <c r="C134" s="83" t="s">
        <v>130</v>
      </c>
      <c r="D134" s="73"/>
      <c r="E134" s="73"/>
      <c r="F134" s="73"/>
      <c r="G134" s="45"/>
      <c r="H134" s="84"/>
      <c r="I134" s="45"/>
      <c r="J134" s="73"/>
      <c r="K134" s="40">
        <f t="shared" si="5"/>
        <v>0</v>
      </c>
      <c r="M134" s="25">
        <v>170</v>
      </c>
      <c r="O134" s="25">
        <v>51355</v>
      </c>
      <c r="P134" s="59">
        <f>+O134/10*12</f>
        <v>61626</v>
      </c>
    </row>
    <row r="135" spans="1:16" x14ac:dyDescent="0.25">
      <c r="A135" s="64"/>
      <c r="B135" s="72">
        <v>2320</v>
      </c>
      <c r="C135" s="83" t="s">
        <v>131</v>
      </c>
      <c r="D135" s="73"/>
      <c r="E135" s="73"/>
      <c r="F135" s="73"/>
      <c r="G135" s="45"/>
      <c r="H135" s="84"/>
      <c r="I135" s="45"/>
      <c r="J135" s="73"/>
      <c r="K135" s="40">
        <f t="shared" si="5"/>
        <v>0</v>
      </c>
      <c r="M135" s="25"/>
      <c r="O135" s="25"/>
    </row>
    <row r="136" spans="1:16" x14ac:dyDescent="0.25">
      <c r="A136" s="64"/>
      <c r="B136" s="72">
        <v>2330</v>
      </c>
      <c r="C136" s="83" t="s">
        <v>132</v>
      </c>
      <c r="D136" s="73"/>
      <c r="E136" s="73"/>
      <c r="F136" s="73"/>
      <c r="G136" s="45"/>
      <c r="H136" s="84"/>
      <c r="I136" s="45"/>
      <c r="J136" s="73"/>
      <c r="K136" s="40">
        <f t="shared" si="5"/>
        <v>0</v>
      </c>
      <c r="M136" s="25"/>
      <c r="O136" s="25"/>
    </row>
    <row r="137" spans="1:16" x14ac:dyDescent="0.25">
      <c r="A137" s="64"/>
      <c r="B137" s="72">
        <v>2340</v>
      </c>
      <c r="C137" s="83" t="s">
        <v>133</v>
      </c>
      <c r="D137" s="73"/>
      <c r="E137" s="73"/>
      <c r="F137" s="73"/>
      <c r="G137" s="45"/>
      <c r="H137" s="84"/>
      <c r="I137" s="45"/>
      <c r="J137" s="73"/>
      <c r="K137" s="40">
        <f t="shared" si="5"/>
        <v>0</v>
      </c>
      <c r="M137" s="25"/>
      <c r="O137" s="25"/>
    </row>
    <row r="138" spans="1:16" x14ac:dyDescent="0.25">
      <c r="A138" s="64"/>
      <c r="B138" s="72">
        <v>2350</v>
      </c>
      <c r="C138" s="83" t="s">
        <v>125</v>
      </c>
      <c r="D138" s="25"/>
      <c r="E138" s="25"/>
      <c r="F138" s="73"/>
      <c r="G138" s="45"/>
      <c r="H138" s="84"/>
      <c r="I138" s="45"/>
      <c r="J138" s="73"/>
      <c r="K138" s="40">
        <f t="shared" si="5"/>
        <v>0</v>
      </c>
      <c r="M138" s="25">
        <v>5250</v>
      </c>
      <c r="O138" s="25">
        <f>4000+7923</f>
        <v>11923</v>
      </c>
      <c r="P138" s="59">
        <f>+O138/10*12</f>
        <v>14307.599999999999</v>
      </c>
    </row>
    <row r="139" spans="1:16" x14ac:dyDescent="0.25">
      <c r="A139" s="64"/>
      <c r="B139" s="72">
        <v>2360</v>
      </c>
      <c r="C139" s="126" t="s">
        <v>134</v>
      </c>
      <c r="D139" s="25"/>
      <c r="E139" s="25"/>
      <c r="F139" s="73"/>
      <c r="G139" s="45"/>
      <c r="H139" s="84"/>
      <c r="I139" s="45"/>
      <c r="J139" s="73"/>
      <c r="K139" s="40">
        <f t="shared" si="5"/>
        <v>0</v>
      </c>
      <c r="M139" s="25"/>
      <c r="O139" s="25"/>
    </row>
    <row r="140" spans="1:16" ht="15.75" customHeight="1" x14ac:dyDescent="0.25">
      <c r="A140" s="64"/>
      <c r="B140" s="103"/>
      <c r="C140" s="126"/>
      <c r="D140" s="25"/>
      <c r="E140" s="25"/>
      <c r="F140" s="73"/>
      <c r="G140" s="45"/>
      <c r="H140" s="84"/>
      <c r="I140" s="45"/>
      <c r="J140" s="73"/>
      <c r="K140" s="40">
        <f t="shared" si="5"/>
        <v>0</v>
      </c>
      <c r="M140" s="25"/>
      <c r="O140" s="25"/>
    </row>
    <row r="141" spans="1:16" x14ac:dyDescent="0.25">
      <c r="A141" s="64"/>
      <c r="B141" s="103"/>
      <c r="C141" s="87"/>
      <c r="D141" s="19"/>
      <c r="E141" s="19"/>
      <c r="F141" s="73"/>
      <c r="G141" s="19"/>
      <c r="H141" s="19"/>
      <c r="I141" s="19"/>
      <c r="J141" s="73"/>
      <c r="K141" s="19"/>
      <c r="M141" s="35"/>
      <c r="O141" s="35"/>
    </row>
    <row r="142" spans="1:16" x14ac:dyDescent="0.25">
      <c r="A142" s="64"/>
      <c r="B142" s="72">
        <v>2300</v>
      </c>
      <c r="C142" s="87" t="s">
        <v>135</v>
      </c>
      <c r="D142" s="79"/>
      <c r="E142" s="79"/>
      <c r="F142" s="79"/>
      <c r="G142" s="41">
        <f>SUM(G132:G140)</f>
        <v>0</v>
      </c>
      <c r="H142" s="35"/>
      <c r="I142" s="41">
        <f>SUM(I132:I140)</f>
        <v>0</v>
      </c>
      <c r="J142" s="18"/>
      <c r="K142" s="41">
        <f>SUM(K132:K140)</f>
        <v>0</v>
      </c>
      <c r="M142" s="41">
        <f>SUM(M132:M140)</f>
        <v>5420</v>
      </c>
      <c r="O142" s="41">
        <f>SUM(O132:O140)</f>
        <v>63278</v>
      </c>
      <c r="P142" s="59"/>
    </row>
    <row r="143" spans="1:16" x14ac:dyDescent="0.25">
      <c r="A143" s="64"/>
      <c r="B143" s="72"/>
      <c r="C143" s="87"/>
      <c r="D143" s="79"/>
      <c r="E143" s="79"/>
      <c r="F143" s="79"/>
      <c r="G143" s="18"/>
      <c r="H143" s="18"/>
      <c r="I143" s="18"/>
      <c r="J143" s="18"/>
      <c r="K143" s="35"/>
      <c r="M143" s="18"/>
      <c r="O143" s="18"/>
    </row>
    <row r="144" spans="1:16" ht="16.5" thickBot="1" x14ac:dyDescent="0.3">
      <c r="A144" s="64"/>
      <c r="B144" s="103"/>
      <c r="C144" s="87" t="s">
        <v>136</v>
      </c>
      <c r="D144" s="79"/>
      <c r="E144" s="79"/>
      <c r="F144" s="79"/>
      <c r="G144" s="43">
        <f>G102+G128+G142</f>
        <v>0</v>
      </c>
      <c r="H144" s="35"/>
      <c r="I144" s="43">
        <f>I102+I128+I142</f>
        <v>0</v>
      </c>
      <c r="J144" s="18"/>
      <c r="K144" s="43">
        <f>K102+K128+K142</f>
        <v>0</v>
      </c>
      <c r="M144" s="43">
        <f>M102+M128+M142</f>
        <v>862521</v>
      </c>
      <c r="O144" s="43">
        <f>O102+O128+O142</f>
        <v>808833</v>
      </c>
    </row>
    <row r="145" spans="1:15" ht="16.5" thickTop="1" x14ac:dyDescent="0.25">
      <c r="A145" s="64"/>
      <c r="B145" s="103"/>
      <c r="C145" s="73"/>
      <c r="D145" s="73"/>
      <c r="E145" s="73"/>
      <c r="F145" s="73"/>
      <c r="G145" s="73"/>
      <c r="H145" s="73"/>
      <c r="I145" s="73"/>
      <c r="J145" s="73"/>
      <c r="K145" s="73"/>
      <c r="M145" s="18"/>
      <c r="O145" s="18"/>
    </row>
    <row r="146" spans="1:15" x14ac:dyDescent="0.25">
      <c r="A146" s="132"/>
      <c r="B146" s="115"/>
      <c r="C146" s="73"/>
      <c r="D146" s="73"/>
      <c r="E146" s="73"/>
      <c r="F146" s="73"/>
      <c r="G146" s="73"/>
      <c r="H146" s="73"/>
      <c r="I146" s="73"/>
      <c r="J146" s="73"/>
      <c r="K146" s="73"/>
      <c r="M146" s="18"/>
      <c r="O146" s="18"/>
    </row>
    <row r="147" spans="1:15" x14ac:dyDescent="0.25">
      <c r="A147" s="132"/>
      <c r="B147" s="115"/>
      <c r="C147" s="73"/>
      <c r="D147" s="73"/>
      <c r="E147" s="73"/>
      <c r="F147" s="73"/>
      <c r="G147" s="73"/>
      <c r="H147" s="73"/>
      <c r="I147" s="73"/>
      <c r="J147" s="73"/>
      <c r="K147" s="73"/>
      <c r="M147" s="18"/>
      <c r="O147" s="18"/>
    </row>
    <row r="148" spans="1:15" x14ac:dyDescent="0.25">
      <c r="A148" s="132" t="s">
        <v>116</v>
      </c>
      <c r="B148" s="115" t="s">
        <v>137</v>
      </c>
      <c r="C148" s="73"/>
      <c r="D148" s="73"/>
      <c r="E148" s="73"/>
      <c r="F148" s="73"/>
      <c r="G148" s="73"/>
      <c r="H148" s="73"/>
      <c r="I148" s="73"/>
      <c r="J148" s="73"/>
      <c r="K148" s="73"/>
      <c r="M148" s="18"/>
      <c r="O148" s="18"/>
    </row>
    <row r="149" spans="1:15" x14ac:dyDescent="0.25">
      <c r="A149" s="132"/>
      <c r="B149" s="115"/>
      <c r="C149" s="73"/>
      <c r="D149" s="73"/>
      <c r="E149" s="73"/>
      <c r="F149" s="73"/>
      <c r="G149" s="73"/>
      <c r="H149" s="73"/>
      <c r="I149" s="73"/>
      <c r="J149" s="73"/>
      <c r="K149" s="73"/>
      <c r="M149" s="18"/>
      <c r="O149" s="18"/>
    </row>
    <row r="150" spans="1:15" x14ac:dyDescent="0.25">
      <c r="A150" s="132"/>
      <c r="B150" s="115"/>
      <c r="C150" s="73"/>
      <c r="D150" s="73"/>
      <c r="E150" s="73"/>
      <c r="F150" s="73"/>
      <c r="G150" s="73"/>
      <c r="H150" s="73"/>
      <c r="I150" s="73"/>
      <c r="J150" s="73"/>
      <c r="K150" s="73"/>
      <c r="M150" s="18"/>
      <c r="O150" s="18"/>
    </row>
    <row r="151" spans="1:15" x14ac:dyDescent="0.25">
      <c r="A151" s="132"/>
      <c r="B151" s="115"/>
      <c r="C151" s="73"/>
      <c r="D151" s="73"/>
      <c r="E151" s="73"/>
      <c r="F151" s="73"/>
      <c r="G151" s="73"/>
      <c r="H151" s="73"/>
      <c r="I151" s="73"/>
      <c r="J151" s="73"/>
      <c r="K151" s="73"/>
      <c r="M151" s="18"/>
      <c r="O151" s="18"/>
    </row>
    <row r="152" spans="1:15" x14ac:dyDescent="0.25">
      <c r="A152" s="64"/>
      <c r="B152" s="127" t="s">
        <v>138</v>
      </c>
      <c r="C152" s="75"/>
      <c r="D152" s="75"/>
      <c r="E152" s="75"/>
      <c r="F152" s="75"/>
      <c r="G152" s="75"/>
      <c r="H152" s="75"/>
      <c r="I152" s="75"/>
      <c r="J152" s="75"/>
      <c r="K152" s="75"/>
      <c r="M152" s="28"/>
      <c r="O152" s="28"/>
    </row>
    <row r="153" spans="1:15" x14ac:dyDescent="0.25">
      <c r="A153" s="64"/>
      <c r="B153" s="127"/>
      <c r="C153" s="75"/>
      <c r="D153" s="75"/>
      <c r="E153" s="75"/>
      <c r="F153" s="75"/>
      <c r="G153" s="75"/>
      <c r="H153" s="75"/>
      <c r="I153" s="75"/>
      <c r="J153" s="75"/>
      <c r="K153" s="75"/>
      <c r="M153" s="28"/>
      <c r="O153" s="28"/>
    </row>
    <row r="154" spans="1:15" ht="19.5" x14ac:dyDescent="0.35">
      <c r="A154" s="64"/>
      <c r="B154" s="111" t="s">
        <v>139</v>
      </c>
      <c r="C154" s="73"/>
      <c r="D154" s="73"/>
      <c r="E154" s="79"/>
      <c r="F154" s="79"/>
      <c r="G154" s="77"/>
      <c r="H154" s="77"/>
      <c r="I154" s="77"/>
      <c r="J154" s="77"/>
      <c r="K154" s="78" t="str">
        <f>K3</f>
        <v>FY 2026</v>
      </c>
      <c r="M154" s="21"/>
      <c r="O154" s="21"/>
    </row>
    <row r="155" spans="1:15" x14ac:dyDescent="0.25">
      <c r="A155" s="64"/>
      <c r="B155" s="103"/>
      <c r="C155" s="73"/>
      <c r="D155" s="73"/>
      <c r="E155" s="73"/>
      <c r="F155" s="73"/>
      <c r="G155" s="131" t="str">
        <f>G4</f>
        <v>FY 2026</v>
      </c>
      <c r="H155" s="131"/>
      <c r="I155" s="131" t="str">
        <f>I4</f>
        <v>FY 2025</v>
      </c>
      <c r="J155" s="79"/>
      <c r="K155" s="131" t="s">
        <v>34</v>
      </c>
      <c r="M155" s="23" t="str">
        <f>M4</f>
        <v>FY 2020</v>
      </c>
      <c r="O155" s="23" t="str">
        <f>O4</f>
        <v>April 2021</v>
      </c>
    </row>
    <row r="156" spans="1:15" x14ac:dyDescent="0.25">
      <c r="A156" s="64"/>
      <c r="B156" s="103"/>
      <c r="C156" s="73"/>
      <c r="D156" s="73"/>
      <c r="E156" s="73"/>
      <c r="F156" s="73"/>
      <c r="G156" s="80" t="s">
        <v>37</v>
      </c>
      <c r="H156" s="80"/>
      <c r="I156" s="80" t="s">
        <v>38</v>
      </c>
      <c r="J156" s="81"/>
      <c r="K156" s="82" t="str">
        <f>K5</f>
        <v>FY 2025</v>
      </c>
      <c r="M156" s="24" t="s">
        <v>39</v>
      </c>
      <c r="O156" s="14" t="s">
        <v>39</v>
      </c>
    </row>
    <row r="157" spans="1:15" x14ac:dyDescent="0.25">
      <c r="A157" s="64"/>
      <c r="B157" s="103"/>
      <c r="C157" s="73"/>
      <c r="D157" s="73"/>
      <c r="E157" s="73"/>
      <c r="F157" s="73"/>
      <c r="G157" s="73"/>
      <c r="H157" s="73"/>
      <c r="I157" s="73"/>
      <c r="J157" s="73"/>
      <c r="K157" s="73"/>
      <c r="M157" s="18"/>
      <c r="O157" s="18"/>
    </row>
    <row r="158" spans="1:15" x14ac:dyDescent="0.25">
      <c r="A158" s="64"/>
      <c r="B158" s="72" t="s">
        <v>140</v>
      </c>
      <c r="C158" s="79"/>
      <c r="D158" s="79"/>
      <c r="E158" s="73"/>
      <c r="F158" s="73"/>
      <c r="G158" s="73"/>
      <c r="H158" s="73"/>
      <c r="I158" s="73"/>
      <c r="J158" s="73"/>
      <c r="K158" s="73"/>
      <c r="M158" s="18"/>
      <c r="O158" s="18"/>
    </row>
    <row r="159" spans="1:15" x14ac:dyDescent="0.25">
      <c r="A159" s="64"/>
      <c r="B159" s="72" t="s">
        <v>141</v>
      </c>
      <c r="C159" s="79"/>
      <c r="D159" s="79"/>
      <c r="E159" s="73"/>
      <c r="F159" s="73"/>
      <c r="G159" s="73"/>
      <c r="H159" s="73"/>
      <c r="I159" s="73"/>
      <c r="J159" s="73"/>
      <c r="K159" s="73"/>
      <c r="M159" s="18"/>
      <c r="O159" s="18"/>
    </row>
    <row r="160" spans="1:15" x14ac:dyDescent="0.25">
      <c r="A160" s="64"/>
      <c r="B160" s="72">
        <v>3010</v>
      </c>
      <c r="C160" s="83" t="s">
        <v>142</v>
      </c>
      <c r="D160" s="73"/>
      <c r="E160" s="73"/>
      <c r="F160" s="73"/>
      <c r="G160" s="45"/>
      <c r="H160" s="84"/>
      <c r="I160" s="45"/>
      <c r="J160" s="73"/>
      <c r="K160" s="40">
        <f t="shared" ref="K160:K177" si="6">G160-I160</f>
        <v>0</v>
      </c>
      <c r="M160" s="25">
        <v>67018</v>
      </c>
      <c r="O160" s="25">
        <v>53233</v>
      </c>
    </row>
    <row r="161" spans="1:16" x14ac:dyDescent="0.25">
      <c r="A161" s="64"/>
      <c r="B161" s="72">
        <v>3011</v>
      </c>
      <c r="C161" s="83" t="s">
        <v>143</v>
      </c>
      <c r="D161" s="73"/>
      <c r="E161" s="73"/>
      <c r="F161" s="73"/>
      <c r="G161" s="45"/>
      <c r="H161" s="84"/>
      <c r="I161" s="45"/>
      <c r="J161" s="73"/>
      <c r="K161" s="40">
        <f t="shared" si="6"/>
        <v>0</v>
      </c>
      <c r="M161" s="25">
        <v>2690</v>
      </c>
      <c r="O161" s="25">
        <v>1160</v>
      </c>
      <c r="P161" s="59">
        <f t="shared" ref="P161:P177" si="7">+O161/10*12</f>
        <v>1392</v>
      </c>
    </row>
    <row r="162" spans="1:16" x14ac:dyDescent="0.25">
      <c r="A162" s="64"/>
      <c r="B162" s="72">
        <v>3015</v>
      </c>
      <c r="C162" s="83" t="s">
        <v>144</v>
      </c>
      <c r="D162" s="73"/>
      <c r="E162" s="73"/>
      <c r="F162" s="73"/>
      <c r="G162" s="45"/>
      <c r="H162" s="84"/>
      <c r="I162" s="45"/>
      <c r="J162" s="73"/>
      <c r="K162" s="40">
        <f t="shared" si="6"/>
        <v>0</v>
      </c>
      <c r="M162" s="25"/>
      <c r="O162" s="25">
        <v>0</v>
      </c>
      <c r="P162" s="59">
        <f t="shared" si="7"/>
        <v>0</v>
      </c>
    </row>
    <row r="163" spans="1:16" x14ac:dyDescent="0.25">
      <c r="A163" s="64"/>
      <c r="B163" s="72">
        <v>3020</v>
      </c>
      <c r="C163" s="83" t="s">
        <v>145</v>
      </c>
      <c r="D163" s="73"/>
      <c r="E163" s="73"/>
      <c r="F163" s="73"/>
      <c r="G163" s="45"/>
      <c r="H163" s="84"/>
      <c r="I163" s="45"/>
      <c r="J163" s="73"/>
      <c r="K163" s="40">
        <f t="shared" si="6"/>
        <v>0</v>
      </c>
      <c r="M163" s="25"/>
      <c r="O163" s="25">
        <v>0</v>
      </c>
      <c r="P163" s="59">
        <f t="shared" si="7"/>
        <v>0</v>
      </c>
    </row>
    <row r="164" spans="1:16" x14ac:dyDescent="0.25">
      <c r="A164" s="64"/>
      <c r="B164" s="72">
        <v>3025</v>
      </c>
      <c r="C164" s="83" t="s">
        <v>146</v>
      </c>
      <c r="D164" s="73"/>
      <c r="E164" s="73"/>
      <c r="F164" s="73"/>
      <c r="G164" s="45"/>
      <c r="H164" s="84"/>
      <c r="I164" s="45"/>
      <c r="J164" s="73"/>
      <c r="K164" s="40">
        <f t="shared" si="6"/>
        <v>0</v>
      </c>
      <c r="M164" s="25">
        <v>7935</v>
      </c>
      <c r="O164" s="25">
        <v>5330</v>
      </c>
      <c r="P164" s="59">
        <f t="shared" si="7"/>
        <v>6396</v>
      </c>
    </row>
    <row r="165" spans="1:16" x14ac:dyDescent="0.25">
      <c r="A165" s="64"/>
      <c r="B165" s="72">
        <v>3030</v>
      </c>
      <c r="C165" s="83" t="s">
        <v>147</v>
      </c>
      <c r="D165" s="73"/>
      <c r="E165" s="73"/>
      <c r="F165" s="73"/>
      <c r="G165" s="45"/>
      <c r="H165" s="84"/>
      <c r="I165" s="45"/>
      <c r="J165" s="73"/>
      <c r="K165" s="40">
        <f t="shared" si="6"/>
        <v>0</v>
      </c>
      <c r="M165" s="25">
        <v>2449</v>
      </c>
      <c r="O165" s="25">
        <v>0</v>
      </c>
      <c r="P165" s="59">
        <f t="shared" si="7"/>
        <v>0</v>
      </c>
    </row>
    <row r="166" spans="1:16" x14ac:dyDescent="0.25">
      <c r="A166" s="64"/>
      <c r="B166" s="72">
        <v>3040</v>
      </c>
      <c r="C166" s="83" t="s">
        <v>148</v>
      </c>
      <c r="D166" s="73"/>
      <c r="E166" s="73"/>
      <c r="F166" s="73"/>
      <c r="G166" s="45"/>
      <c r="H166" s="84"/>
      <c r="I166" s="45"/>
      <c r="J166" s="73"/>
      <c r="K166" s="40">
        <f t="shared" si="6"/>
        <v>0</v>
      </c>
      <c r="M166" s="25">
        <v>7235</v>
      </c>
      <c r="O166" s="25">
        <v>5750</v>
      </c>
      <c r="P166" s="59">
        <f t="shared" si="7"/>
        <v>6900</v>
      </c>
    </row>
    <row r="167" spans="1:16" x14ac:dyDescent="0.25">
      <c r="A167" s="64"/>
      <c r="B167" s="72">
        <v>3041</v>
      </c>
      <c r="C167" s="83" t="s">
        <v>149</v>
      </c>
      <c r="D167" s="73"/>
      <c r="E167" s="73"/>
      <c r="F167" s="73"/>
      <c r="G167" s="45"/>
      <c r="H167" s="84"/>
      <c r="I167" s="45"/>
      <c r="J167" s="73"/>
      <c r="K167" s="40">
        <f t="shared" si="6"/>
        <v>0</v>
      </c>
      <c r="M167" s="25">
        <v>7444</v>
      </c>
      <c r="O167" s="25">
        <v>5054</v>
      </c>
      <c r="P167" s="59">
        <f t="shared" si="7"/>
        <v>6064.7999999999993</v>
      </c>
    </row>
    <row r="168" spans="1:16" x14ac:dyDescent="0.25">
      <c r="A168" s="64"/>
      <c r="B168" s="72">
        <v>3042</v>
      </c>
      <c r="C168" s="83" t="s">
        <v>150</v>
      </c>
      <c r="D168" s="73"/>
      <c r="E168" s="73"/>
      <c r="F168" s="73"/>
      <c r="G168" s="45"/>
      <c r="H168" s="84"/>
      <c r="I168" s="45"/>
      <c r="J168" s="73"/>
      <c r="K168" s="40">
        <f t="shared" si="6"/>
        <v>0</v>
      </c>
      <c r="M168" s="25"/>
      <c r="O168" s="25">
        <v>0</v>
      </c>
      <c r="P168" s="59">
        <f t="shared" si="7"/>
        <v>0</v>
      </c>
    </row>
    <row r="169" spans="1:16" x14ac:dyDescent="0.25">
      <c r="A169" s="64"/>
      <c r="B169" s="72">
        <v>3043</v>
      </c>
      <c r="C169" s="83" t="s">
        <v>151</v>
      </c>
      <c r="D169" s="73"/>
      <c r="E169" s="73"/>
      <c r="F169" s="73"/>
      <c r="G169" s="45"/>
      <c r="H169" s="84"/>
      <c r="I169" s="45"/>
      <c r="J169" s="73"/>
      <c r="K169" s="40">
        <f t="shared" si="6"/>
        <v>0</v>
      </c>
      <c r="M169" s="25">
        <v>900</v>
      </c>
      <c r="O169" s="25">
        <v>900</v>
      </c>
      <c r="P169" s="59">
        <f t="shared" si="7"/>
        <v>1080</v>
      </c>
    </row>
    <row r="170" spans="1:16" x14ac:dyDescent="0.25">
      <c r="A170" s="64"/>
      <c r="B170" s="72">
        <v>3044</v>
      </c>
      <c r="C170" s="83" t="s">
        <v>152</v>
      </c>
      <c r="D170" s="73"/>
      <c r="E170" s="73"/>
      <c r="F170" s="73"/>
      <c r="G170" s="45"/>
      <c r="H170" s="84"/>
      <c r="I170" s="45"/>
      <c r="J170" s="73"/>
      <c r="K170" s="40">
        <f t="shared" si="6"/>
        <v>0</v>
      </c>
      <c r="M170" s="25">
        <v>6155</v>
      </c>
      <c r="O170" s="25">
        <v>3579</v>
      </c>
      <c r="P170" s="59">
        <f t="shared" si="7"/>
        <v>4294.7999999999993</v>
      </c>
    </row>
    <row r="171" spans="1:16" x14ac:dyDescent="0.25">
      <c r="A171" s="64"/>
      <c r="B171" s="72">
        <v>3050</v>
      </c>
      <c r="C171" s="83" t="s">
        <v>153</v>
      </c>
      <c r="D171" s="73"/>
      <c r="E171" s="73"/>
      <c r="F171" s="73"/>
      <c r="G171" s="45"/>
      <c r="H171" s="84"/>
      <c r="I171" s="45"/>
      <c r="J171" s="73"/>
      <c r="K171" s="40">
        <f t="shared" si="6"/>
        <v>0</v>
      </c>
      <c r="M171" s="25">
        <v>11112</v>
      </c>
      <c r="O171" s="25">
        <v>8885</v>
      </c>
      <c r="P171" s="59">
        <f t="shared" si="7"/>
        <v>10662</v>
      </c>
    </row>
    <row r="172" spans="1:16" x14ac:dyDescent="0.25">
      <c r="A172" s="64"/>
      <c r="B172" s="72">
        <v>3060</v>
      </c>
      <c r="C172" s="83" t="s">
        <v>154</v>
      </c>
      <c r="D172" s="73"/>
      <c r="E172" s="73"/>
      <c r="F172" s="73"/>
      <c r="G172" s="45"/>
      <c r="H172" s="84"/>
      <c r="I172" s="45"/>
      <c r="J172" s="73"/>
      <c r="K172" s="40">
        <f t="shared" si="6"/>
        <v>0</v>
      </c>
      <c r="M172" s="25">
        <v>2292</v>
      </c>
      <c r="O172" s="25">
        <v>2339</v>
      </c>
      <c r="P172" s="59">
        <f t="shared" si="7"/>
        <v>2806.8</v>
      </c>
    </row>
    <row r="173" spans="1:16" x14ac:dyDescent="0.25">
      <c r="A173" s="64"/>
      <c r="B173" s="72">
        <v>3063</v>
      </c>
      <c r="C173" s="83" t="s">
        <v>155</v>
      </c>
      <c r="D173" s="73"/>
      <c r="E173" s="73"/>
      <c r="F173" s="73"/>
      <c r="G173" s="45"/>
      <c r="H173" s="84"/>
      <c r="I173" s="45"/>
      <c r="J173" s="73"/>
      <c r="K173" s="40">
        <f t="shared" si="6"/>
        <v>0</v>
      </c>
      <c r="M173" s="25">
        <v>3362</v>
      </c>
      <c r="O173" s="25">
        <v>2696</v>
      </c>
      <c r="P173" s="59">
        <f t="shared" si="7"/>
        <v>3235.2000000000003</v>
      </c>
    </row>
    <row r="174" spans="1:16" x14ac:dyDescent="0.25">
      <c r="A174" s="64"/>
      <c r="B174" s="72">
        <v>3065</v>
      </c>
      <c r="C174" s="83" t="s">
        <v>156</v>
      </c>
      <c r="D174" s="73"/>
      <c r="E174" s="73"/>
      <c r="F174" s="73"/>
      <c r="G174" s="45"/>
      <c r="H174" s="84"/>
      <c r="I174" s="45"/>
      <c r="J174" s="73"/>
      <c r="K174" s="40">
        <f t="shared" si="6"/>
        <v>0</v>
      </c>
      <c r="M174" s="25">
        <v>1615</v>
      </c>
      <c r="O174" s="25">
        <v>1294</v>
      </c>
      <c r="P174" s="59">
        <f t="shared" si="7"/>
        <v>1552.8000000000002</v>
      </c>
    </row>
    <row r="175" spans="1:16" x14ac:dyDescent="0.25">
      <c r="A175" s="64"/>
      <c r="B175" s="72">
        <v>3070</v>
      </c>
      <c r="C175" s="83" t="s">
        <v>157</v>
      </c>
      <c r="D175" s="73"/>
      <c r="E175" s="73"/>
      <c r="F175" s="73"/>
      <c r="G175" s="45"/>
      <c r="H175" s="84"/>
      <c r="I175" s="45"/>
      <c r="J175" s="73"/>
      <c r="K175" s="40">
        <f t="shared" si="6"/>
        <v>0</v>
      </c>
      <c r="M175" s="25">
        <v>23784</v>
      </c>
      <c r="O175" s="25">
        <v>19751</v>
      </c>
      <c r="P175" s="59">
        <f t="shared" si="7"/>
        <v>23701.199999999997</v>
      </c>
    </row>
    <row r="176" spans="1:16" x14ac:dyDescent="0.25">
      <c r="A176" s="64"/>
      <c r="B176" s="72">
        <v>3080</v>
      </c>
      <c r="C176" s="83" t="s">
        <v>158</v>
      </c>
      <c r="D176" s="73"/>
      <c r="E176" s="73"/>
      <c r="F176" s="73"/>
      <c r="G176" s="45"/>
      <c r="H176" s="84"/>
      <c r="I176" s="45"/>
      <c r="J176" s="73"/>
      <c r="K176" s="40">
        <f t="shared" si="6"/>
        <v>0</v>
      </c>
      <c r="M176" s="25"/>
      <c r="O176" s="25">
        <v>0</v>
      </c>
      <c r="P176" s="59">
        <f t="shared" si="7"/>
        <v>0</v>
      </c>
    </row>
    <row r="177" spans="1:16" x14ac:dyDescent="0.25">
      <c r="A177" s="64"/>
      <c r="B177" s="72">
        <v>3090</v>
      </c>
      <c r="C177" s="83" t="s">
        <v>125</v>
      </c>
      <c r="D177" s="25"/>
      <c r="E177" s="25"/>
      <c r="F177" s="73"/>
      <c r="G177" s="45"/>
      <c r="H177" s="84"/>
      <c r="I177" s="45"/>
      <c r="J177" s="73"/>
      <c r="K177" s="40">
        <f t="shared" si="6"/>
        <v>0</v>
      </c>
      <c r="M177" s="25">
        <v>7565</v>
      </c>
      <c r="O177" s="25">
        <v>2926</v>
      </c>
      <c r="P177" s="59">
        <f t="shared" si="7"/>
        <v>3511.2000000000003</v>
      </c>
    </row>
    <row r="178" spans="1:16" x14ac:dyDescent="0.25">
      <c r="A178" s="64"/>
      <c r="B178" s="72">
        <v>3000</v>
      </c>
      <c r="C178" s="87" t="s">
        <v>159</v>
      </c>
      <c r="D178" s="79"/>
      <c r="E178" s="79"/>
      <c r="F178" s="79"/>
      <c r="G178" s="73"/>
      <c r="H178" s="73"/>
      <c r="I178" s="73"/>
      <c r="J178" s="73"/>
      <c r="K178" s="19"/>
      <c r="M178" s="18"/>
      <c r="O178" s="18"/>
    </row>
    <row r="179" spans="1:16" ht="16.5" thickBot="1" x14ac:dyDescent="0.3">
      <c r="A179" s="64"/>
      <c r="B179" s="109"/>
      <c r="C179" s="87" t="s">
        <v>160</v>
      </c>
      <c r="D179" s="79"/>
      <c r="E179" s="79"/>
      <c r="F179" s="79"/>
      <c r="G179" s="43">
        <f>SUM(G160:G177)</f>
        <v>0</v>
      </c>
      <c r="H179" s="35"/>
      <c r="I179" s="43">
        <f>SUM(I160:I177)</f>
        <v>0</v>
      </c>
      <c r="J179" s="18"/>
      <c r="K179" s="43">
        <f>SUM(K160:K177)</f>
        <v>0</v>
      </c>
      <c r="M179" s="43">
        <f>SUM(M160:M177)</f>
        <v>151556</v>
      </c>
      <c r="O179" s="43">
        <f>SUM(O160:O177)</f>
        <v>112897</v>
      </c>
    </row>
    <row r="180" spans="1:16" ht="16.5" thickTop="1" x14ac:dyDescent="0.25">
      <c r="A180" s="64"/>
      <c r="B180" s="103"/>
      <c r="C180" s="73"/>
      <c r="D180" s="73"/>
      <c r="E180" s="73"/>
      <c r="F180" s="73"/>
      <c r="G180" s="73"/>
      <c r="H180" s="73"/>
      <c r="I180" s="73"/>
      <c r="J180" s="73"/>
      <c r="K180" s="19"/>
      <c r="M180" s="18"/>
      <c r="O180" s="18"/>
    </row>
    <row r="181" spans="1:16" x14ac:dyDescent="0.25">
      <c r="A181" s="64"/>
      <c r="B181" s="72" t="s">
        <v>161</v>
      </c>
      <c r="C181" s="79"/>
      <c r="D181" s="79"/>
      <c r="E181" s="73"/>
      <c r="F181" s="73"/>
      <c r="G181" s="73"/>
      <c r="H181" s="73"/>
      <c r="I181" s="73"/>
      <c r="J181" s="73"/>
      <c r="K181" s="19"/>
      <c r="M181" s="18"/>
      <c r="O181" s="18"/>
    </row>
    <row r="182" spans="1:16" x14ac:dyDescent="0.25">
      <c r="A182" s="64"/>
      <c r="B182" s="72">
        <v>3110</v>
      </c>
      <c r="C182" s="83" t="s">
        <v>162</v>
      </c>
      <c r="D182" s="73"/>
      <c r="E182" s="73"/>
      <c r="F182" s="73"/>
      <c r="G182" s="45"/>
      <c r="H182" s="84"/>
      <c r="I182" s="45"/>
      <c r="J182" s="73"/>
      <c r="K182" s="40">
        <f t="shared" ref="K182:K190" si="8">G182-I182</f>
        <v>0</v>
      </c>
      <c r="M182" s="25">
        <v>102271</v>
      </c>
      <c r="O182" s="25">
        <v>77737</v>
      </c>
    </row>
    <row r="183" spans="1:16" x14ac:dyDescent="0.25">
      <c r="A183" s="64"/>
      <c r="B183" s="72">
        <v>3120</v>
      </c>
      <c r="C183" s="83" t="s">
        <v>163</v>
      </c>
      <c r="D183" s="73"/>
      <c r="E183" s="73"/>
      <c r="F183" s="73"/>
      <c r="G183" s="45"/>
      <c r="H183" s="84"/>
      <c r="I183" s="45"/>
      <c r="J183" s="73"/>
      <c r="K183" s="40">
        <f t="shared" si="8"/>
        <v>0</v>
      </c>
      <c r="M183" s="25">
        <v>2936</v>
      </c>
      <c r="O183" s="25">
        <v>3337</v>
      </c>
      <c r="P183" s="59">
        <f t="shared" ref="P183:P190" si="9">+O183/10*12</f>
        <v>4004.3999999999996</v>
      </c>
    </row>
    <row r="184" spans="1:16" x14ac:dyDescent="0.25">
      <c r="A184" s="64"/>
      <c r="B184" s="72">
        <v>3130</v>
      </c>
      <c r="C184" s="83" t="s">
        <v>164</v>
      </c>
      <c r="D184" s="73"/>
      <c r="E184" s="73"/>
      <c r="F184" s="73"/>
      <c r="G184" s="45"/>
      <c r="H184" s="84"/>
      <c r="I184" s="45"/>
      <c r="J184" s="73"/>
      <c r="K184" s="40">
        <f t="shared" si="8"/>
        <v>0</v>
      </c>
      <c r="M184" s="25">
        <v>8585</v>
      </c>
      <c r="O184" s="25">
        <v>6737</v>
      </c>
      <c r="P184" s="59">
        <f t="shared" si="9"/>
        <v>8084.4000000000005</v>
      </c>
    </row>
    <row r="185" spans="1:16" x14ac:dyDescent="0.25">
      <c r="A185" s="64"/>
      <c r="B185" s="72">
        <v>3135</v>
      </c>
      <c r="C185" s="83" t="s">
        <v>165</v>
      </c>
      <c r="D185" s="73"/>
      <c r="E185" s="73"/>
      <c r="F185" s="73"/>
      <c r="G185" s="45"/>
      <c r="H185" s="84"/>
      <c r="I185" s="45"/>
      <c r="J185" s="73"/>
      <c r="K185" s="40">
        <f t="shared" si="8"/>
        <v>0</v>
      </c>
      <c r="M185" s="25">
        <v>1453</v>
      </c>
      <c r="O185" s="25">
        <v>1481</v>
      </c>
      <c r="P185" s="59">
        <f t="shared" si="9"/>
        <v>1777.1999999999998</v>
      </c>
    </row>
    <row r="186" spans="1:16" x14ac:dyDescent="0.25">
      <c r="A186" s="64"/>
      <c r="B186" s="72">
        <v>3140</v>
      </c>
      <c r="C186" s="83" t="s">
        <v>166</v>
      </c>
      <c r="D186" s="73"/>
      <c r="E186" s="73"/>
      <c r="F186" s="73"/>
      <c r="G186" s="45"/>
      <c r="H186" s="84"/>
      <c r="I186" s="45"/>
      <c r="J186" s="73"/>
      <c r="K186" s="40">
        <f t="shared" si="8"/>
        <v>0</v>
      </c>
      <c r="M186" s="25">
        <v>4973</v>
      </c>
      <c r="O186" s="25">
        <v>1787</v>
      </c>
      <c r="P186" s="59">
        <f t="shared" si="9"/>
        <v>2144.3999999999996</v>
      </c>
    </row>
    <row r="187" spans="1:16" x14ac:dyDescent="0.25">
      <c r="A187" s="64"/>
      <c r="B187" s="72">
        <v>3150</v>
      </c>
      <c r="C187" s="83" t="s">
        <v>167</v>
      </c>
      <c r="D187" s="73"/>
      <c r="E187" s="73"/>
      <c r="F187" s="73"/>
      <c r="G187" s="45"/>
      <c r="H187" s="84"/>
      <c r="I187" s="45"/>
      <c r="J187" s="73"/>
      <c r="K187" s="40">
        <f t="shared" si="8"/>
        <v>0</v>
      </c>
      <c r="M187" s="25"/>
      <c r="O187" s="25">
        <v>0</v>
      </c>
      <c r="P187" s="59">
        <f t="shared" si="9"/>
        <v>0</v>
      </c>
    </row>
    <row r="188" spans="1:16" x14ac:dyDescent="0.25">
      <c r="A188" s="64"/>
      <c r="B188" s="72">
        <v>3160</v>
      </c>
      <c r="C188" s="83" t="s">
        <v>168</v>
      </c>
      <c r="D188" s="73"/>
      <c r="E188" s="73"/>
      <c r="F188" s="73"/>
      <c r="G188" s="45"/>
      <c r="H188" s="84"/>
      <c r="I188" s="45"/>
      <c r="J188" s="73"/>
      <c r="K188" s="40">
        <f t="shared" si="8"/>
        <v>0</v>
      </c>
      <c r="M188" s="25">
        <v>4715</v>
      </c>
      <c r="O188" s="25">
        <v>2334</v>
      </c>
      <c r="P188" s="59">
        <f t="shared" si="9"/>
        <v>2800.8</v>
      </c>
    </row>
    <row r="189" spans="1:16" x14ac:dyDescent="0.25">
      <c r="A189" s="64"/>
      <c r="B189" s="72">
        <v>3170</v>
      </c>
      <c r="C189" s="83" t="s">
        <v>169</v>
      </c>
      <c r="D189" s="73"/>
      <c r="E189" s="73"/>
      <c r="F189" s="73"/>
      <c r="G189" s="45"/>
      <c r="H189" s="84"/>
      <c r="I189" s="45"/>
      <c r="J189" s="73"/>
      <c r="K189" s="40">
        <f t="shared" si="8"/>
        <v>0</v>
      </c>
      <c r="M189" s="25">
        <v>5290</v>
      </c>
      <c r="O189" s="25">
        <f>5517+2139</f>
        <v>7656</v>
      </c>
      <c r="P189" s="59">
        <f t="shared" si="9"/>
        <v>9187.2000000000007</v>
      </c>
    </row>
    <row r="190" spans="1:16" x14ac:dyDescent="0.25">
      <c r="A190" s="64"/>
      <c r="B190" s="72">
        <v>3180</v>
      </c>
      <c r="C190" s="83" t="s">
        <v>125</v>
      </c>
      <c r="D190" s="25"/>
      <c r="E190" s="25"/>
      <c r="F190" s="73"/>
      <c r="G190" s="45"/>
      <c r="H190" s="84"/>
      <c r="I190" s="45"/>
      <c r="J190" s="73"/>
      <c r="K190" s="40">
        <f t="shared" si="8"/>
        <v>0</v>
      </c>
      <c r="M190" s="25">
        <v>16830</v>
      </c>
      <c r="O190" s="25">
        <f>1827+30+2622+7667+943</f>
        <v>13089</v>
      </c>
      <c r="P190" s="59">
        <f t="shared" si="9"/>
        <v>15706.800000000001</v>
      </c>
    </row>
    <row r="191" spans="1:16" ht="16.5" thickBot="1" x14ac:dyDescent="0.3">
      <c r="A191" s="64"/>
      <c r="B191" s="72">
        <v>3100</v>
      </c>
      <c r="C191" s="87" t="s">
        <v>170</v>
      </c>
      <c r="D191" s="79"/>
      <c r="E191" s="79"/>
      <c r="F191" s="79"/>
      <c r="G191" s="43">
        <f>SUM(G182:G190)</f>
        <v>0</v>
      </c>
      <c r="H191" s="35"/>
      <c r="I191" s="43">
        <f>SUM(I182:I190)</f>
        <v>0</v>
      </c>
      <c r="J191" s="73"/>
      <c r="K191" s="43">
        <f>SUM(K182:K190)</f>
        <v>0</v>
      </c>
      <c r="M191" s="43">
        <f>SUM(M182:M190)</f>
        <v>147053</v>
      </c>
      <c r="O191" s="43">
        <f>SUM(O182:O190)</f>
        <v>114158</v>
      </c>
    </row>
    <row r="192" spans="1:16" ht="16.5" thickTop="1" x14ac:dyDescent="0.25">
      <c r="A192" s="64"/>
      <c r="B192" s="103"/>
      <c r="C192" s="73"/>
      <c r="D192" s="73"/>
      <c r="E192" s="73"/>
      <c r="F192" s="73"/>
      <c r="G192" s="73"/>
      <c r="H192" s="73"/>
      <c r="I192" s="73"/>
      <c r="J192" s="73"/>
      <c r="K192" s="35"/>
      <c r="M192" s="18"/>
      <c r="O192" s="18"/>
    </row>
    <row r="193" spans="1:16" x14ac:dyDescent="0.25">
      <c r="A193" s="64"/>
      <c r="B193" s="72" t="s">
        <v>171</v>
      </c>
      <c r="C193" s="79"/>
      <c r="D193" s="73"/>
      <c r="E193" s="73"/>
      <c r="F193" s="73"/>
      <c r="G193" s="73"/>
      <c r="H193" s="73"/>
      <c r="I193" s="73"/>
      <c r="J193" s="73"/>
      <c r="K193" s="19"/>
      <c r="M193" s="18"/>
      <c r="O193" s="18"/>
    </row>
    <row r="194" spans="1:16" x14ac:dyDescent="0.25">
      <c r="A194" s="64"/>
      <c r="B194" s="72">
        <v>3210</v>
      </c>
      <c r="C194" s="83" t="s">
        <v>172</v>
      </c>
      <c r="D194" s="73"/>
      <c r="E194" s="73"/>
      <c r="F194" s="73"/>
      <c r="G194" s="45"/>
      <c r="H194" s="84"/>
      <c r="I194" s="45"/>
      <c r="J194" s="73"/>
      <c r="K194" s="40">
        <f t="shared" ref="K194:K200" si="10">G194-I194</f>
        <v>0</v>
      </c>
      <c r="M194" s="25">
        <v>52992</v>
      </c>
      <c r="O194" s="25">
        <v>20872</v>
      </c>
    </row>
    <row r="195" spans="1:16" x14ac:dyDescent="0.25">
      <c r="A195" s="64"/>
      <c r="B195" s="72">
        <v>3220</v>
      </c>
      <c r="C195" s="83" t="s">
        <v>173</v>
      </c>
      <c r="D195" s="73"/>
      <c r="E195" s="73"/>
      <c r="F195" s="73"/>
      <c r="G195" s="45"/>
      <c r="H195" s="84"/>
      <c r="I195" s="45"/>
      <c r="J195" s="73"/>
      <c r="K195" s="40">
        <f t="shared" si="10"/>
        <v>0</v>
      </c>
      <c r="M195" s="25">
        <v>38795</v>
      </c>
      <c r="O195" s="25">
        <f>30008+16825+673</f>
        <v>47506</v>
      </c>
      <c r="P195" s="59">
        <f t="shared" ref="P195:P200" si="11">+O195/10*12</f>
        <v>57007.200000000004</v>
      </c>
    </row>
    <row r="196" spans="1:16" x14ac:dyDescent="0.25">
      <c r="A196" s="64"/>
      <c r="B196" s="72">
        <v>3231</v>
      </c>
      <c r="C196" s="83" t="s">
        <v>174</v>
      </c>
      <c r="D196" s="73"/>
      <c r="E196" s="73"/>
      <c r="F196" s="73"/>
      <c r="G196" s="45"/>
      <c r="H196" s="84"/>
      <c r="I196" s="45"/>
      <c r="J196" s="73"/>
      <c r="K196" s="40">
        <f t="shared" si="10"/>
        <v>0</v>
      </c>
      <c r="M196" s="25">
        <v>12648</v>
      </c>
      <c r="O196" s="25">
        <v>4677</v>
      </c>
      <c r="P196" s="59">
        <f t="shared" si="11"/>
        <v>5612.4</v>
      </c>
    </row>
    <row r="197" spans="1:16" x14ac:dyDescent="0.25">
      <c r="A197" s="64"/>
      <c r="B197" s="72">
        <v>3233</v>
      </c>
      <c r="C197" s="83" t="s">
        <v>175</v>
      </c>
      <c r="D197" s="73"/>
      <c r="E197" s="73"/>
      <c r="F197" s="73"/>
      <c r="G197" s="45"/>
      <c r="H197" s="84"/>
      <c r="I197" s="45"/>
      <c r="J197" s="73"/>
      <c r="K197" s="40">
        <f t="shared" si="10"/>
        <v>0</v>
      </c>
      <c r="M197" s="25">
        <v>10086</v>
      </c>
      <c r="O197" s="25">
        <f>4044+6633+4044</f>
        <v>14721</v>
      </c>
      <c r="P197" s="59">
        <f t="shared" si="11"/>
        <v>17665.199999999997</v>
      </c>
    </row>
    <row r="198" spans="1:16" x14ac:dyDescent="0.25">
      <c r="A198" s="64"/>
      <c r="B198" s="72">
        <v>3235</v>
      </c>
      <c r="C198" s="83" t="s">
        <v>176</v>
      </c>
      <c r="D198" s="73"/>
      <c r="E198" s="73"/>
      <c r="F198" s="73"/>
      <c r="G198" s="45"/>
      <c r="H198" s="84"/>
      <c r="I198" s="45"/>
      <c r="J198" s="73"/>
      <c r="K198" s="40">
        <f t="shared" si="10"/>
        <v>0</v>
      </c>
      <c r="M198" s="25">
        <v>4846</v>
      </c>
      <c r="O198" s="25">
        <f>1942+1942</f>
        <v>3884</v>
      </c>
      <c r="P198" s="59">
        <f t="shared" si="11"/>
        <v>4660.7999999999993</v>
      </c>
    </row>
    <row r="199" spans="1:16" x14ac:dyDescent="0.25">
      <c r="A199" s="64"/>
      <c r="B199" s="72">
        <v>3240</v>
      </c>
      <c r="C199" s="83" t="s">
        <v>177</v>
      </c>
      <c r="D199" s="73"/>
      <c r="E199" s="73"/>
      <c r="F199" s="73"/>
      <c r="G199" s="45"/>
      <c r="H199" s="84"/>
      <c r="I199" s="45"/>
      <c r="J199" s="73"/>
      <c r="K199" s="40">
        <f t="shared" si="10"/>
        <v>0</v>
      </c>
      <c r="M199" s="25">
        <v>4135</v>
      </c>
      <c r="O199" s="25">
        <f>5053+2098</f>
        <v>7151</v>
      </c>
      <c r="P199" s="59">
        <f t="shared" si="11"/>
        <v>8581.2000000000007</v>
      </c>
    </row>
    <row r="200" spans="1:16" x14ac:dyDescent="0.25">
      <c r="A200" s="64"/>
      <c r="B200" s="72">
        <v>3250</v>
      </c>
      <c r="C200" s="83" t="s">
        <v>125</v>
      </c>
      <c r="D200" s="25"/>
      <c r="E200" s="25"/>
      <c r="F200" s="73"/>
      <c r="G200" s="45"/>
      <c r="H200" s="84"/>
      <c r="I200" s="45"/>
      <c r="J200" s="73"/>
      <c r="K200" s="40">
        <f t="shared" si="10"/>
        <v>0</v>
      </c>
      <c r="M200" s="25">
        <v>26874</v>
      </c>
      <c r="O200" s="25">
        <f>587+14761+3300</f>
        <v>18648</v>
      </c>
      <c r="P200" s="59">
        <f t="shared" si="11"/>
        <v>22377.599999999999</v>
      </c>
    </row>
    <row r="201" spans="1:16" x14ac:dyDescent="0.25">
      <c r="A201" s="64"/>
      <c r="B201" s="115"/>
      <c r="C201" s="73"/>
      <c r="D201" s="73"/>
      <c r="E201" s="73"/>
      <c r="F201" s="73"/>
      <c r="G201" s="73"/>
      <c r="H201" s="73"/>
      <c r="I201" s="73"/>
      <c r="J201" s="73"/>
      <c r="K201" s="19"/>
      <c r="M201" s="18"/>
      <c r="O201" s="18"/>
    </row>
    <row r="202" spans="1:16" ht="16.5" thickBot="1" x14ac:dyDescent="0.3">
      <c r="A202" s="64"/>
      <c r="B202" s="72">
        <v>3200</v>
      </c>
      <c r="C202" s="87" t="s">
        <v>178</v>
      </c>
      <c r="D202" s="79"/>
      <c r="E202" s="79"/>
      <c r="F202" s="79"/>
      <c r="G202" s="43">
        <f>SUM(G194:G200)</f>
        <v>0</v>
      </c>
      <c r="H202" s="35"/>
      <c r="I202" s="43">
        <f>SUM(I194:I200)</f>
        <v>0</v>
      </c>
      <c r="J202" s="18"/>
      <c r="K202" s="43">
        <f>SUM(K194:K200)</f>
        <v>0</v>
      </c>
      <c r="M202" s="43">
        <f>SUM(M194:M200)</f>
        <v>150376</v>
      </c>
      <c r="O202" s="43">
        <f>SUM(O194:O200)</f>
        <v>117459</v>
      </c>
    </row>
    <row r="203" spans="1:16" ht="16.5" thickTop="1" x14ac:dyDescent="0.25">
      <c r="A203" s="64"/>
      <c r="B203" s="103"/>
      <c r="C203" s="73"/>
      <c r="D203" s="73"/>
      <c r="E203" s="73"/>
      <c r="F203" s="73"/>
      <c r="G203" s="73"/>
      <c r="H203" s="73"/>
      <c r="I203" s="73"/>
      <c r="J203" s="73"/>
      <c r="K203" s="19"/>
      <c r="M203" s="18"/>
      <c r="O203" s="18"/>
    </row>
    <row r="204" spans="1:16" x14ac:dyDescent="0.25">
      <c r="A204" s="132" t="s">
        <v>3</v>
      </c>
      <c r="B204" s="127" t="s">
        <v>179</v>
      </c>
      <c r="C204" s="75"/>
      <c r="D204" s="75"/>
      <c r="E204" s="75"/>
      <c r="F204" s="75"/>
      <c r="G204" s="75"/>
      <c r="H204" s="75"/>
      <c r="I204" s="75"/>
      <c r="J204" s="75"/>
      <c r="K204" s="92"/>
      <c r="M204" s="28"/>
      <c r="O204" s="28"/>
    </row>
    <row r="205" spans="1:16" ht="19.5" x14ac:dyDescent="0.35">
      <c r="A205" s="64"/>
      <c r="B205" s="111" t="s">
        <v>139</v>
      </c>
      <c r="C205" s="73"/>
      <c r="D205" s="73"/>
      <c r="E205" s="79"/>
      <c r="F205" s="79"/>
      <c r="G205" s="77"/>
      <c r="H205" s="77"/>
      <c r="I205" s="77"/>
      <c r="J205" s="77"/>
      <c r="K205" s="78" t="str">
        <f>K3</f>
        <v>FY 2026</v>
      </c>
      <c r="M205" s="21"/>
      <c r="O205" s="21"/>
    </row>
    <row r="206" spans="1:16" x14ac:dyDescent="0.25">
      <c r="A206" s="64"/>
      <c r="B206" s="103"/>
      <c r="C206" s="73"/>
      <c r="D206" s="73"/>
      <c r="E206" s="73"/>
      <c r="F206" s="73"/>
      <c r="G206" s="131" t="str">
        <f>G4</f>
        <v>FY 2026</v>
      </c>
      <c r="H206" s="131"/>
      <c r="I206" s="131" t="str">
        <f>I4</f>
        <v>FY 2025</v>
      </c>
      <c r="J206" s="79"/>
      <c r="K206" s="131" t="s">
        <v>34</v>
      </c>
      <c r="M206" s="23" t="str">
        <f>M4</f>
        <v>FY 2020</v>
      </c>
      <c r="O206" s="23" t="str">
        <f>O4</f>
        <v>April 2021</v>
      </c>
    </row>
    <row r="207" spans="1:16" x14ac:dyDescent="0.25">
      <c r="A207" s="64"/>
      <c r="B207" s="103"/>
      <c r="C207" s="73"/>
      <c r="D207" s="73"/>
      <c r="E207" s="73"/>
      <c r="F207" s="73"/>
      <c r="G207" s="80" t="s">
        <v>37</v>
      </c>
      <c r="H207" s="80"/>
      <c r="I207" s="80" t="s">
        <v>38</v>
      </c>
      <c r="J207" s="81"/>
      <c r="K207" s="82" t="str">
        <f>K5</f>
        <v>FY 2025</v>
      </c>
      <c r="M207" s="24" t="s">
        <v>39</v>
      </c>
      <c r="O207" s="14" t="s">
        <v>39</v>
      </c>
    </row>
    <row r="208" spans="1:16" x14ac:dyDescent="0.25">
      <c r="A208" s="64"/>
      <c r="B208" s="72" t="s">
        <v>180</v>
      </c>
      <c r="C208" s="79"/>
      <c r="D208" s="79"/>
      <c r="E208" s="73"/>
      <c r="F208" s="73"/>
      <c r="G208" s="73"/>
      <c r="H208" s="73"/>
      <c r="I208" s="73"/>
      <c r="J208" s="73"/>
      <c r="K208" s="19"/>
      <c r="M208" s="18"/>
      <c r="O208" s="18"/>
    </row>
    <row r="209" spans="1:20" x14ac:dyDescent="0.25">
      <c r="A209" s="64"/>
      <c r="B209" s="72">
        <v>3310</v>
      </c>
      <c r="C209" s="83" t="s">
        <v>181</v>
      </c>
      <c r="D209" s="73"/>
      <c r="E209" s="73"/>
      <c r="F209" s="73"/>
      <c r="G209" s="45"/>
      <c r="H209" s="84"/>
      <c r="I209" s="45"/>
      <c r="J209" s="73"/>
      <c r="K209" s="40">
        <f>G209-I209</f>
        <v>0</v>
      </c>
      <c r="M209" s="25">
        <v>68591</v>
      </c>
      <c r="O209" s="25">
        <f>34256+1600</f>
        <v>35856</v>
      </c>
      <c r="R209">
        <f>5705+4360+1344</f>
        <v>11409</v>
      </c>
    </row>
    <row r="210" spans="1:20" x14ac:dyDescent="0.25">
      <c r="A210" s="64"/>
      <c r="B210" s="72">
        <v>3320</v>
      </c>
      <c r="C210" s="83" t="s">
        <v>182</v>
      </c>
      <c r="D210" s="73"/>
      <c r="E210" s="73"/>
      <c r="F210" s="73"/>
      <c r="G210" s="45"/>
      <c r="H210" s="84"/>
      <c r="I210" s="45"/>
      <c r="J210" s="73"/>
      <c r="K210" s="40">
        <f>G210-I210</f>
        <v>0</v>
      </c>
      <c r="M210" s="25">
        <v>5705</v>
      </c>
      <c r="O210" s="25">
        <f>1875+796+475</f>
        <v>3146</v>
      </c>
      <c r="P210" s="59">
        <f>+O210/10*12</f>
        <v>3775.2000000000003</v>
      </c>
    </row>
    <row r="211" spans="1:20" x14ac:dyDescent="0.25">
      <c r="A211" s="64"/>
      <c r="B211" s="72">
        <v>3330</v>
      </c>
      <c r="C211" s="83" t="s">
        <v>125</v>
      </c>
      <c r="D211" s="25"/>
      <c r="E211" s="25"/>
      <c r="F211" s="73"/>
      <c r="G211" s="45"/>
      <c r="H211" s="84"/>
      <c r="I211" s="45"/>
      <c r="J211" s="73"/>
      <c r="K211" s="40">
        <f>G211-I211</f>
        <v>0</v>
      </c>
      <c r="M211" s="25">
        <v>14524</v>
      </c>
      <c r="O211" s="25">
        <f>37+1579+466+683</f>
        <v>2765</v>
      </c>
      <c r="P211" s="59">
        <f>+O211/10*12</f>
        <v>3318</v>
      </c>
      <c r="R211">
        <f>125*62</f>
        <v>7750</v>
      </c>
      <c r="T211">
        <f>153+1490+1747+7750</f>
        <v>11140</v>
      </c>
    </row>
    <row r="212" spans="1:20" x14ac:dyDescent="0.25">
      <c r="A212" s="64"/>
      <c r="B212" s="103"/>
      <c r="C212" s="25"/>
      <c r="D212" s="25"/>
      <c r="E212" s="25"/>
      <c r="F212" s="73"/>
      <c r="G212" s="45"/>
      <c r="H212" s="84"/>
      <c r="I212" s="45"/>
      <c r="J212" s="73"/>
      <c r="K212" s="40">
        <f>G212-I212</f>
        <v>0</v>
      </c>
      <c r="M212" s="25"/>
      <c r="O212" s="25"/>
    </row>
    <row r="213" spans="1:20" x14ac:dyDescent="0.25">
      <c r="A213" s="64"/>
      <c r="B213" s="103"/>
      <c r="C213" s="73"/>
      <c r="D213" s="73"/>
      <c r="E213" s="73"/>
      <c r="F213" s="73"/>
      <c r="G213" s="73"/>
      <c r="H213" s="73"/>
      <c r="I213" s="73"/>
      <c r="J213" s="73"/>
      <c r="K213" s="19"/>
      <c r="M213" s="18"/>
      <c r="O213" s="18"/>
    </row>
    <row r="214" spans="1:20" ht="16.5" thickBot="1" x14ac:dyDescent="0.3">
      <c r="A214" s="64"/>
      <c r="B214" s="72">
        <v>3300</v>
      </c>
      <c r="C214" s="87" t="s">
        <v>183</v>
      </c>
      <c r="D214" s="79"/>
      <c r="E214" s="79"/>
      <c r="F214" s="79"/>
      <c r="G214" s="43">
        <f>SUM(G209:G212)</f>
        <v>0</v>
      </c>
      <c r="H214" s="35"/>
      <c r="I214" s="43">
        <f>SUM(I209:I212)</f>
        <v>0</v>
      </c>
      <c r="J214" s="35"/>
      <c r="K214" s="43">
        <f>SUM(K209:K212)</f>
        <v>0</v>
      </c>
      <c r="M214" s="43">
        <f>SUM(M209:M212)</f>
        <v>88820</v>
      </c>
      <c r="O214" s="43">
        <f>SUM(O209:O212)</f>
        <v>41767</v>
      </c>
    </row>
    <row r="215" spans="1:20" ht="16.5" thickTop="1" x14ac:dyDescent="0.25">
      <c r="A215" s="64"/>
      <c r="B215" s="103"/>
      <c r="C215" s="73"/>
      <c r="D215" s="73"/>
      <c r="E215" s="73"/>
      <c r="F215" s="73"/>
      <c r="G215" s="73"/>
      <c r="H215" s="73"/>
      <c r="I215" s="73"/>
      <c r="J215" s="73"/>
      <c r="K215" s="19"/>
      <c r="M215" s="18"/>
      <c r="O215" s="18"/>
    </row>
    <row r="216" spans="1:20" x14ac:dyDescent="0.25">
      <c r="A216" s="64"/>
      <c r="B216" s="72" t="s">
        <v>184</v>
      </c>
      <c r="C216" s="79"/>
      <c r="D216" s="79"/>
      <c r="E216" s="73"/>
      <c r="F216" s="73"/>
      <c r="G216" s="73"/>
      <c r="H216" s="73"/>
      <c r="I216" s="73"/>
      <c r="J216" s="73"/>
      <c r="K216" s="19"/>
      <c r="M216" s="18"/>
      <c r="O216" s="18"/>
    </row>
    <row r="217" spans="1:20" x14ac:dyDescent="0.25">
      <c r="A217" s="64"/>
      <c r="B217" s="72">
        <v>3410</v>
      </c>
      <c r="C217" s="83" t="s">
        <v>185</v>
      </c>
      <c r="D217" s="73"/>
      <c r="E217" s="73"/>
      <c r="F217" s="73"/>
      <c r="G217" s="45"/>
      <c r="H217" s="84"/>
      <c r="I217" s="45"/>
      <c r="J217" s="73"/>
      <c r="K217" s="40">
        <f>G217-I217</f>
        <v>0</v>
      </c>
      <c r="M217" s="25">
        <v>2746</v>
      </c>
      <c r="O217" s="25">
        <v>756</v>
      </c>
    </row>
    <row r="218" spans="1:20" x14ac:dyDescent="0.25">
      <c r="A218" s="64"/>
      <c r="B218" s="72">
        <v>3411</v>
      </c>
      <c r="C218" s="83" t="s">
        <v>186</v>
      </c>
      <c r="D218" s="73"/>
      <c r="E218" s="73"/>
      <c r="F218" s="73"/>
      <c r="G218" s="45"/>
      <c r="H218" s="84"/>
      <c r="I218" s="45"/>
      <c r="J218" s="73"/>
      <c r="K218" s="40">
        <f>G218-I218</f>
        <v>0</v>
      </c>
      <c r="M218" s="25"/>
      <c r="O218" s="25">
        <v>14000</v>
      </c>
    </row>
    <row r="219" spans="1:20" x14ac:dyDescent="0.25">
      <c r="A219" s="64"/>
      <c r="B219" s="72">
        <v>3420</v>
      </c>
      <c r="C219" s="83" t="s">
        <v>187</v>
      </c>
      <c r="D219" s="73"/>
      <c r="E219" s="73"/>
      <c r="F219" s="73"/>
      <c r="G219" s="45"/>
      <c r="H219" s="84"/>
      <c r="I219" s="45"/>
      <c r="J219" s="73"/>
      <c r="K219" s="40">
        <f>G219-I219</f>
        <v>0</v>
      </c>
      <c r="M219" s="25"/>
      <c r="O219" s="25"/>
    </row>
    <row r="220" spans="1:20" x14ac:dyDescent="0.25">
      <c r="A220" s="64"/>
      <c r="B220" s="72">
        <v>3430</v>
      </c>
      <c r="C220" s="83" t="s">
        <v>125</v>
      </c>
      <c r="D220" s="25"/>
      <c r="E220" s="25"/>
      <c r="F220" s="73"/>
      <c r="G220" s="45"/>
      <c r="H220" s="84"/>
      <c r="I220" s="45"/>
      <c r="J220" s="73"/>
      <c r="K220" s="40">
        <f>G220-I220</f>
        <v>0</v>
      </c>
      <c r="M220" s="25">
        <v>850</v>
      </c>
      <c r="O220" s="25">
        <v>747</v>
      </c>
    </row>
    <row r="221" spans="1:20" x14ac:dyDescent="0.25">
      <c r="A221" s="64"/>
      <c r="B221" s="103"/>
      <c r="C221" s="73"/>
      <c r="D221" s="73"/>
      <c r="E221" s="73"/>
      <c r="F221" s="73"/>
      <c r="G221" s="73"/>
      <c r="H221" s="73"/>
      <c r="I221" s="73"/>
      <c r="J221" s="73"/>
      <c r="K221" s="19"/>
      <c r="M221" s="18"/>
      <c r="O221" s="18"/>
    </row>
    <row r="222" spans="1:20" ht="16.5" thickBot="1" x14ac:dyDescent="0.3">
      <c r="A222" s="64"/>
      <c r="B222" s="72">
        <v>3400</v>
      </c>
      <c r="C222" s="87" t="s">
        <v>188</v>
      </c>
      <c r="D222" s="79"/>
      <c r="E222" s="79"/>
      <c r="F222" s="79"/>
      <c r="G222" s="43">
        <f>SUM(G217:G220)</f>
        <v>0</v>
      </c>
      <c r="H222" s="35"/>
      <c r="I222" s="43">
        <f>SUM(I217:I220)</f>
        <v>0</v>
      </c>
      <c r="J222" s="18"/>
      <c r="K222" s="43">
        <f>SUM(K217:K220)</f>
        <v>0</v>
      </c>
      <c r="M222" s="43">
        <f>SUM(M217:M220)</f>
        <v>3596</v>
      </c>
      <c r="O222" s="43">
        <f>SUM(O217:O220)</f>
        <v>15503</v>
      </c>
    </row>
    <row r="223" spans="1:20" ht="16.5" thickTop="1" x14ac:dyDescent="0.25">
      <c r="A223" s="64"/>
      <c r="B223" s="103"/>
      <c r="C223" s="73"/>
      <c r="D223" s="73"/>
      <c r="E223" s="73"/>
      <c r="F223" s="73"/>
      <c r="G223" s="73"/>
      <c r="H223" s="73"/>
      <c r="I223" s="73"/>
      <c r="J223" s="73"/>
      <c r="K223" s="19"/>
      <c r="M223" s="18"/>
      <c r="O223" s="18"/>
    </row>
    <row r="224" spans="1:20" x14ac:dyDescent="0.25">
      <c r="A224" s="64"/>
      <c r="B224" s="72" t="s">
        <v>189</v>
      </c>
      <c r="C224" s="79"/>
      <c r="D224" s="73"/>
      <c r="E224" s="73"/>
      <c r="F224" s="73"/>
      <c r="G224" s="73"/>
      <c r="H224" s="73"/>
      <c r="I224" s="73"/>
      <c r="J224" s="73"/>
      <c r="K224" s="19"/>
      <c r="M224" s="18"/>
      <c r="O224" s="18"/>
    </row>
    <row r="225" spans="1:15" x14ac:dyDescent="0.25">
      <c r="A225" s="64"/>
      <c r="B225" s="72" t="s">
        <v>190</v>
      </c>
      <c r="C225" s="73"/>
      <c r="D225" s="73"/>
      <c r="E225" s="73"/>
      <c r="F225" s="73"/>
      <c r="G225" s="73"/>
      <c r="H225" s="73"/>
      <c r="I225" s="73"/>
      <c r="J225" s="73"/>
      <c r="K225" s="19"/>
      <c r="M225" s="18"/>
      <c r="O225" s="18"/>
    </row>
    <row r="226" spans="1:15" x14ac:dyDescent="0.25">
      <c r="A226" s="64"/>
      <c r="B226" s="72">
        <v>3510</v>
      </c>
      <c r="C226" s="83" t="s">
        <v>191</v>
      </c>
      <c r="D226" s="73"/>
      <c r="E226" s="73"/>
      <c r="F226" s="73"/>
      <c r="G226" s="45"/>
      <c r="H226" s="84"/>
      <c r="I226" s="45"/>
      <c r="J226" s="73"/>
      <c r="K226" s="40">
        <f>G226-I226</f>
        <v>0</v>
      </c>
      <c r="M226" s="25">
        <v>817</v>
      </c>
      <c r="O226" s="25"/>
    </row>
    <row r="227" spans="1:15" x14ac:dyDescent="0.25">
      <c r="A227" s="64"/>
      <c r="B227" s="72"/>
      <c r="C227" s="83" t="s">
        <v>192</v>
      </c>
      <c r="D227" s="73"/>
      <c r="E227" s="73"/>
      <c r="F227" s="73"/>
      <c r="G227" s="25"/>
      <c r="H227" s="19"/>
      <c r="I227" s="25"/>
      <c r="J227" s="73"/>
      <c r="K227" s="40">
        <f t="shared" ref="K227:K237" si="12">G227-I227</f>
        <v>0</v>
      </c>
      <c r="M227" s="25"/>
      <c r="O227" s="25"/>
    </row>
    <row r="228" spans="1:15" s="4" customFormat="1" x14ac:dyDescent="0.25">
      <c r="A228" s="65"/>
      <c r="B228" s="72"/>
      <c r="C228" s="87" t="s">
        <v>193</v>
      </c>
      <c r="D228" s="79"/>
      <c r="E228" s="79"/>
      <c r="F228" s="79"/>
      <c r="G228" s="50">
        <f>G226-G227</f>
        <v>0</v>
      </c>
      <c r="H228" s="128"/>
      <c r="I228" s="50">
        <f>I226-I227</f>
        <v>0</v>
      </c>
      <c r="J228" s="79"/>
      <c r="K228" s="50">
        <f t="shared" si="12"/>
        <v>0</v>
      </c>
      <c r="M228" s="25">
        <f>M226-M227</f>
        <v>817</v>
      </c>
      <c r="O228" s="25">
        <f>O226-O227</f>
        <v>0</v>
      </c>
    </row>
    <row r="229" spans="1:15" x14ac:dyDescent="0.25">
      <c r="A229" s="64"/>
      <c r="B229" s="72">
        <v>3530</v>
      </c>
      <c r="C229" s="83" t="s">
        <v>194</v>
      </c>
      <c r="D229" s="73"/>
      <c r="E229" s="73"/>
      <c r="F229" s="73"/>
      <c r="G229" s="45"/>
      <c r="H229" s="84"/>
      <c r="I229" s="45"/>
      <c r="J229" s="73"/>
      <c r="K229" s="40">
        <f t="shared" si="12"/>
        <v>0</v>
      </c>
      <c r="M229" s="25"/>
      <c r="O229" s="25"/>
    </row>
    <row r="230" spans="1:15" x14ac:dyDescent="0.25">
      <c r="A230" s="64"/>
      <c r="B230" s="72"/>
      <c r="C230" s="83" t="s">
        <v>192</v>
      </c>
      <c r="D230" s="73"/>
      <c r="E230" s="73"/>
      <c r="F230" s="73"/>
      <c r="G230" s="25"/>
      <c r="H230" s="19"/>
      <c r="I230" s="25"/>
      <c r="J230" s="73"/>
      <c r="K230" s="40">
        <f t="shared" si="12"/>
        <v>0</v>
      </c>
      <c r="M230" s="25"/>
      <c r="O230" s="25"/>
    </row>
    <row r="231" spans="1:15" s="4" customFormat="1" x14ac:dyDescent="0.25">
      <c r="A231" s="65"/>
      <c r="B231" s="72"/>
      <c r="C231" s="87" t="s">
        <v>195</v>
      </c>
      <c r="D231" s="79"/>
      <c r="E231" s="79"/>
      <c r="F231" s="79"/>
      <c r="G231" s="50">
        <f>G229-G230</f>
        <v>0</v>
      </c>
      <c r="H231" s="128"/>
      <c r="I231" s="50">
        <f>I229-I230</f>
        <v>0</v>
      </c>
      <c r="J231" s="79"/>
      <c r="K231" s="50">
        <f t="shared" si="12"/>
        <v>0</v>
      </c>
      <c r="M231" s="25">
        <f>M229-M230</f>
        <v>0</v>
      </c>
      <c r="O231" s="25">
        <f>O229-O230</f>
        <v>0</v>
      </c>
    </row>
    <row r="232" spans="1:15" x14ac:dyDescent="0.25">
      <c r="A232" s="64"/>
      <c r="B232" s="72">
        <v>3550</v>
      </c>
      <c r="C232" s="83" t="s">
        <v>196</v>
      </c>
      <c r="D232" s="73"/>
      <c r="E232" s="73"/>
      <c r="F232" s="73"/>
      <c r="G232" s="45"/>
      <c r="H232" s="84"/>
      <c r="I232" s="45"/>
      <c r="J232" s="73"/>
      <c r="K232" s="40">
        <f t="shared" si="12"/>
        <v>0</v>
      </c>
      <c r="M232" s="25"/>
      <c r="O232" s="25"/>
    </row>
    <row r="233" spans="1:15" x14ac:dyDescent="0.25">
      <c r="A233" s="64"/>
      <c r="B233" s="72"/>
      <c r="C233" s="83" t="s">
        <v>192</v>
      </c>
      <c r="D233" s="73"/>
      <c r="E233" s="73"/>
      <c r="F233" s="73"/>
      <c r="G233" s="25"/>
      <c r="H233" s="19"/>
      <c r="I233" s="25"/>
      <c r="J233" s="73"/>
      <c r="K233" s="40">
        <f t="shared" si="12"/>
        <v>0</v>
      </c>
      <c r="M233" s="25"/>
      <c r="O233" s="25"/>
    </row>
    <row r="234" spans="1:15" s="4" customFormat="1" x14ac:dyDescent="0.25">
      <c r="A234" s="65"/>
      <c r="B234" s="72"/>
      <c r="C234" s="87" t="s">
        <v>197</v>
      </c>
      <c r="D234" s="79"/>
      <c r="E234" s="79"/>
      <c r="F234" s="79"/>
      <c r="G234" s="50">
        <f>G232-G233</f>
        <v>0</v>
      </c>
      <c r="H234" s="128"/>
      <c r="I234" s="50">
        <f>I232-I233</f>
        <v>0</v>
      </c>
      <c r="J234" s="79"/>
      <c r="K234" s="50">
        <f t="shared" si="12"/>
        <v>0</v>
      </c>
      <c r="M234" s="25">
        <f>M232-M233</f>
        <v>0</v>
      </c>
      <c r="O234" s="25">
        <f>O232-O233</f>
        <v>0</v>
      </c>
    </row>
    <row r="235" spans="1:15" x14ac:dyDescent="0.25">
      <c r="A235" s="64"/>
      <c r="B235" s="72">
        <v>3560</v>
      </c>
      <c r="C235" s="83" t="s">
        <v>198</v>
      </c>
      <c r="D235" s="73"/>
      <c r="E235" s="73"/>
      <c r="F235" s="73"/>
      <c r="G235" s="45"/>
      <c r="H235" s="84"/>
      <c r="I235" s="45"/>
      <c r="J235" s="73"/>
      <c r="K235" s="40">
        <f t="shared" si="12"/>
        <v>0</v>
      </c>
      <c r="M235" s="25">
        <v>985</v>
      </c>
      <c r="O235" s="25"/>
    </row>
    <row r="236" spans="1:15" x14ac:dyDescent="0.25">
      <c r="A236" s="64"/>
      <c r="B236" s="72"/>
      <c r="C236" s="83" t="s">
        <v>192</v>
      </c>
      <c r="D236" s="73"/>
      <c r="E236" s="73"/>
      <c r="F236" s="73"/>
      <c r="G236" s="25"/>
      <c r="H236" s="19"/>
      <c r="I236" s="25"/>
      <c r="J236" s="73"/>
      <c r="K236" s="40">
        <f t="shared" si="12"/>
        <v>0</v>
      </c>
      <c r="M236" s="25"/>
      <c r="O236" s="25"/>
    </row>
    <row r="237" spans="1:15" s="4" customFormat="1" x14ac:dyDescent="0.25">
      <c r="A237" s="65"/>
      <c r="B237" s="72"/>
      <c r="C237" s="87" t="s">
        <v>199</v>
      </c>
      <c r="D237" s="79"/>
      <c r="E237" s="79"/>
      <c r="F237" s="79"/>
      <c r="G237" s="50">
        <f>G235-G236</f>
        <v>0</v>
      </c>
      <c r="H237" s="128"/>
      <c r="I237" s="50">
        <f>I235-I236</f>
        <v>0</v>
      </c>
      <c r="J237" s="79"/>
      <c r="K237" s="50">
        <f t="shared" si="12"/>
        <v>0</v>
      </c>
      <c r="M237" s="25">
        <f>M235-M236</f>
        <v>985</v>
      </c>
      <c r="O237" s="25">
        <f>O235-O236</f>
        <v>0</v>
      </c>
    </row>
    <row r="238" spans="1:15" x14ac:dyDescent="0.25">
      <c r="A238" s="64"/>
      <c r="B238" s="72">
        <v>3500</v>
      </c>
      <c r="C238" s="87" t="s">
        <v>200</v>
      </c>
      <c r="D238" s="73"/>
      <c r="E238" s="73"/>
      <c r="F238" s="73"/>
      <c r="G238" s="84"/>
      <c r="H238" s="84"/>
      <c r="I238" s="84"/>
      <c r="J238" s="73"/>
      <c r="K238" s="73"/>
      <c r="M238" s="49"/>
      <c r="O238" s="49"/>
    </row>
    <row r="239" spans="1:15" ht="16.5" thickBot="1" x14ac:dyDescent="0.3">
      <c r="A239" s="64"/>
      <c r="B239" s="109"/>
      <c r="C239" s="87" t="s">
        <v>201</v>
      </c>
      <c r="D239" s="79"/>
      <c r="E239" s="79"/>
      <c r="F239" s="79"/>
      <c r="G239" s="43">
        <f>G228+G231+G234+G237</f>
        <v>0</v>
      </c>
      <c r="H239" s="35"/>
      <c r="I239" s="43">
        <f>I228+I231+I234+I237</f>
        <v>0</v>
      </c>
      <c r="J239" s="18"/>
      <c r="K239" s="43">
        <f>K228+K231+K234+K237</f>
        <v>0</v>
      </c>
      <c r="M239" s="43">
        <f>M228+M231+M234+M237</f>
        <v>1802</v>
      </c>
      <c r="O239" s="43">
        <f>O228+O231+O234+O237</f>
        <v>0</v>
      </c>
    </row>
    <row r="240" spans="1:15" ht="16.5" thickTop="1" x14ac:dyDescent="0.25">
      <c r="A240" s="64"/>
      <c r="B240" s="103"/>
      <c r="C240" s="73"/>
      <c r="D240" s="73"/>
      <c r="E240" s="73"/>
      <c r="F240" s="73"/>
      <c r="G240" s="73"/>
      <c r="H240" s="73"/>
      <c r="I240" s="73"/>
      <c r="J240" s="73"/>
      <c r="K240" s="19"/>
      <c r="M240" s="18"/>
      <c r="O240" s="18"/>
    </row>
    <row r="241" spans="1:17" x14ac:dyDescent="0.25">
      <c r="A241" s="64"/>
      <c r="B241" s="72" t="s">
        <v>202</v>
      </c>
      <c r="C241" s="79"/>
      <c r="D241" s="79"/>
      <c r="E241" s="73"/>
      <c r="F241" s="73"/>
      <c r="G241" s="73"/>
      <c r="H241" s="73"/>
      <c r="I241" s="73"/>
      <c r="J241" s="73"/>
      <c r="K241" s="19"/>
      <c r="M241" s="18"/>
      <c r="O241" s="18"/>
    </row>
    <row r="242" spans="1:17" x14ac:dyDescent="0.25">
      <c r="A242" s="64"/>
      <c r="B242" s="72">
        <v>3610</v>
      </c>
      <c r="C242" s="83" t="s">
        <v>447</v>
      </c>
      <c r="D242" s="73"/>
      <c r="E242" s="73"/>
      <c r="F242" s="73"/>
      <c r="G242" s="45"/>
      <c r="H242" s="84"/>
      <c r="I242" s="45"/>
      <c r="J242" s="73"/>
      <c r="K242" s="40">
        <f t="shared" ref="K242:K254" si="13">G242-I242</f>
        <v>0</v>
      </c>
      <c r="M242" s="25">
        <v>17971</v>
      </c>
      <c r="O242" s="25">
        <v>9584</v>
      </c>
    </row>
    <row r="243" spans="1:17" x14ac:dyDescent="0.25">
      <c r="A243" s="64"/>
      <c r="B243" s="72">
        <v>3622</v>
      </c>
      <c r="C243" s="83" t="s">
        <v>203</v>
      </c>
      <c r="D243" s="73"/>
      <c r="E243" s="73"/>
      <c r="F243" s="73"/>
      <c r="G243" s="45"/>
      <c r="H243" s="84"/>
      <c r="I243" s="45"/>
      <c r="J243" s="73"/>
      <c r="K243" s="40">
        <f t="shared" si="13"/>
        <v>0</v>
      </c>
      <c r="M243" s="25">
        <v>22000</v>
      </c>
      <c r="O243" s="25">
        <v>21689</v>
      </c>
    </row>
    <row r="244" spans="1:17" x14ac:dyDescent="0.25">
      <c r="A244" s="64"/>
      <c r="B244" s="72">
        <v>3623</v>
      </c>
      <c r="C244" s="83" t="s">
        <v>204</v>
      </c>
      <c r="D244" s="73"/>
      <c r="E244" s="73"/>
      <c r="F244" s="73"/>
      <c r="G244" s="45"/>
      <c r="H244" s="84"/>
      <c r="I244" s="45"/>
      <c r="J244" s="73"/>
      <c r="K244" s="40">
        <f t="shared" si="13"/>
        <v>0</v>
      </c>
      <c r="M244" s="25"/>
      <c r="O244" s="25"/>
    </row>
    <row r="245" spans="1:17" x14ac:dyDescent="0.25">
      <c r="A245" s="64"/>
      <c r="B245" s="72">
        <v>3631</v>
      </c>
      <c r="C245" s="83" t="s">
        <v>205</v>
      </c>
      <c r="D245" s="73"/>
      <c r="E245" s="73"/>
      <c r="F245" s="73"/>
      <c r="G245" s="45"/>
      <c r="H245" s="84"/>
      <c r="I245" s="45"/>
      <c r="J245" s="73"/>
      <c r="K245" s="40">
        <f t="shared" si="13"/>
        <v>0</v>
      </c>
      <c r="M245" s="25">
        <v>29404</v>
      </c>
      <c r="O245" s="25">
        <v>20792</v>
      </c>
    </row>
    <row r="246" spans="1:17" x14ac:dyDescent="0.25">
      <c r="A246" s="64"/>
      <c r="B246" s="72">
        <v>3632</v>
      </c>
      <c r="C246" s="83" t="s">
        <v>206</v>
      </c>
      <c r="D246" s="73"/>
      <c r="E246" s="73"/>
      <c r="F246" s="73"/>
      <c r="G246" s="45"/>
      <c r="H246" s="84"/>
      <c r="I246" s="45"/>
      <c r="J246" s="73"/>
      <c r="K246" s="40">
        <f t="shared" si="13"/>
        <v>0</v>
      </c>
      <c r="M246" s="25">
        <v>36474</v>
      </c>
      <c r="O246" s="25">
        <v>25593</v>
      </c>
      <c r="P246" s="59">
        <f>+O246/10*12</f>
        <v>30711.600000000002</v>
      </c>
    </row>
    <row r="247" spans="1:17" x14ac:dyDescent="0.25">
      <c r="A247" s="64"/>
      <c r="B247" s="72">
        <v>3633</v>
      </c>
      <c r="C247" s="83" t="s">
        <v>207</v>
      </c>
      <c r="D247" s="73"/>
      <c r="E247" s="73"/>
      <c r="F247" s="73"/>
      <c r="G247" s="45"/>
      <c r="H247" s="84"/>
      <c r="I247" s="45"/>
      <c r="J247" s="73"/>
      <c r="K247" s="40">
        <f t="shared" si="13"/>
        <v>0</v>
      </c>
      <c r="M247" s="25"/>
      <c r="O247" s="25"/>
    </row>
    <row r="248" spans="1:17" x14ac:dyDescent="0.25">
      <c r="A248" s="64"/>
      <c r="B248" s="72">
        <v>3640</v>
      </c>
      <c r="C248" s="83" t="s">
        <v>208</v>
      </c>
      <c r="D248" s="73"/>
      <c r="E248" s="73"/>
      <c r="F248" s="73"/>
      <c r="G248" s="45"/>
      <c r="H248" s="84"/>
      <c r="I248" s="45"/>
      <c r="J248" s="73"/>
      <c r="K248" s="40">
        <f t="shared" si="13"/>
        <v>0</v>
      </c>
      <c r="M248" s="25">
        <v>1700</v>
      </c>
      <c r="O248" s="25">
        <v>2552</v>
      </c>
    </row>
    <row r="249" spans="1:17" x14ac:dyDescent="0.25">
      <c r="A249" s="64"/>
      <c r="B249" s="72">
        <v>3650</v>
      </c>
      <c r="C249" s="83" t="s">
        <v>209</v>
      </c>
      <c r="D249" s="73"/>
      <c r="E249" s="73"/>
      <c r="F249" s="73"/>
      <c r="G249" s="45"/>
      <c r="H249" s="84"/>
      <c r="I249" s="45"/>
      <c r="J249" s="73"/>
      <c r="K249" s="40">
        <f t="shared" si="13"/>
        <v>0</v>
      </c>
      <c r="M249" s="25"/>
      <c r="O249" s="25"/>
    </row>
    <row r="250" spans="1:17" x14ac:dyDescent="0.25">
      <c r="A250" s="64"/>
      <c r="B250" s="72">
        <v>3651</v>
      </c>
      <c r="C250" s="83" t="s">
        <v>210</v>
      </c>
      <c r="D250" s="73"/>
      <c r="E250" s="73"/>
      <c r="F250" s="73"/>
      <c r="G250" s="45"/>
      <c r="H250" s="84"/>
      <c r="I250" s="45"/>
      <c r="J250" s="73"/>
      <c r="K250" s="40">
        <f t="shared" si="13"/>
        <v>0</v>
      </c>
      <c r="M250" s="25">
        <v>12151</v>
      </c>
      <c r="O250" s="25">
        <v>12801</v>
      </c>
      <c r="P250" s="59"/>
      <c r="Q250">
        <f>+O250*1.075</f>
        <v>13761.074999999999</v>
      </c>
    </row>
    <row r="251" spans="1:17" x14ac:dyDescent="0.25">
      <c r="A251" s="64"/>
      <c r="B251" s="72">
        <v>3652</v>
      </c>
      <c r="C251" s="83" t="s">
        <v>211</v>
      </c>
      <c r="D251" s="73"/>
      <c r="E251" s="73"/>
      <c r="F251" s="73"/>
      <c r="G251" s="45"/>
      <c r="H251" s="84"/>
      <c r="I251" s="45"/>
      <c r="J251" s="73"/>
      <c r="K251" s="40">
        <f t="shared" si="13"/>
        <v>0</v>
      </c>
      <c r="M251" s="25">
        <v>3556</v>
      </c>
      <c r="O251" s="25">
        <v>3747</v>
      </c>
      <c r="P251" s="59"/>
      <c r="Q251">
        <f>+O251*1.075</f>
        <v>4028.0249999999996</v>
      </c>
    </row>
    <row r="252" spans="1:17" x14ac:dyDescent="0.25">
      <c r="A252" s="64"/>
      <c r="B252" s="72">
        <v>3653</v>
      </c>
      <c r="C252" s="83" t="s">
        <v>212</v>
      </c>
      <c r="D252" s="73"/>
      <c r="E252" s="73"/>
      <c r="F252" s="73"/>
      <c r="G252" s="45"/>
      <c r="H252" s="84"/>
      <c r="I252" s="45"/>
      <c r="J252" s="73"/>
      <c r="K252" s="40">
        <f t="shared" si="13"/>
        <v>0</v>
      </c>
      <c r="M252" s="25">
        <v>9780</v>
      </c>
      <c r="O252" s="25">
        <v>10303</v>
      </c>
      <c r="P252" s="59"/>
      <c r="Q252">
        <f>+O252*1.075</f>
        <v>11075.725</v>
      </c>
    </row>
    <row r="253" spans="1:17" x14ac:dyDescent="0.25">
      <c r="A253" s="64"/>
      <c r="B253" s="72">
        <v>3655</v>
      </c>
      <c r="C253" s="83" t="s">
        <v>213</v>
      </c>
      <c r="D253" s="73"/>
      <c r="E253" s="73"/>
      <c r="F253" s="73"/>
      <c r="G253" s="45"/>
      <c r="H253" s="84"/>
      <c r="I253" s="45"/>
      <c r="J253" s="73"/>
      <c r="K253" s="40">
        <f t="shared" si="13"/>
        <v>0</v>
      </c>
      <c r="M253" s="25"/>
      <c r="O253" s="25"/>
    </row>
    <row r="254" spans="1:17" x14ac:dyDescent="0.25">
      <c r="A254" s="64"/>
      <c r="B254" s="72">
        <v>3690</v>
      </c>
      <c r="C254" s="83" t="s">
        <v>125</v>
      </c>
      <c r="D254" s="25"/>
      <c r="E254" s="25"/>
      <c r="F254" s="73"/>
      <c r="G254" s="45"/>
      <c r="H254" s="84"/>
      <c r="I254" s="45"/>
      <c r="J254" s="73"/>
      <c r="K254" s="40">
        <f t="shared" si="13"/>
        <v>0</v>
      </c>
      <c r="M254" s="25">
        <v>4149</v>
      </c>
      <c r="O254" s="25">
        <f>624+3747</f>
        <v>4371</v>
      </c>
      <c r="P254" s="59">
        <f>+O254/10*12</f>
        <v>5245.2000000000007</v>
      </c>
      <c r="Q254">
        <f>+P254*1.075</f>
        <v>5638.59</v>
      </c>
    </row>
    <row r="255" spans="1:17" x14ac:dyDescent="0.25">
      <c r="A255" s="64"/>
      <c r="B255" s="103"/>
      <c r="C255" s="73"/>
      <c r="D255" s="73"/>
      <c r="E255" s="73"/>
      <c r="F255" s="73"/>
      <c r="G255" s="73"/>
      <c r="H255" s="73"/>
      <c r="I255" s="73"/>
      <c r="J255" s="73"/>
      <c r="K255" s="19"/>
      <c r="M255" s="18"/>
      <c r="O255" s="18"/>
    </row>
    <row r="256" spans="1:17" ht="16.5" thickBot="1" x14ac:dyDescent="0.3">
      <c r="A256" s="64"/>
      <c r="B256" s="72">
        <v>3600</v>
      </c>
      <c r="C256" s="87" t="s">
        <v>214</v>
      </c>
      <c r="D256" s="79"/>
      <c r="E256" s="73"/>
      <c r="F256" s="73"/>
      <c r="G256" s="43">
        <f>SUM(G242:G254)</f>
        <v>0</v>
      </c>
      <c r="H256" s="35"/>
      <c r="I256" s="43">
        <f>SUM(I242:I254)</f>
        <v>0</v>
      </c>
      <c r="J256" s="18"/>
      <c r="K256" s="43">
        <f>SUM(K242:K254)</f>
        <v>0</v>
      </c>
      <c r="M256" s="43">
        <f>SUM(M242:M254)</f>
        <v>137185</v>
      </c>
      <c r="O256" s="43">
        <f>SUM(O242:O254)</f>
        <v>111432</v>
      </c>
    </row>
    <row r="257" spans="1:16" ht="16.5" thickTop="1" x14ac:dyDescent="0.25">
      <c r="A257" s="64"/>
      <c r="B257" s="109"/>
      <c r="C257" s="73"/>
      <c r="D257" s="73"/>
      <c r="E257" s="73"/>
      <c r="F257" s="73"/>
      <c r="G257" s="87" t="s">
        <v>215</v>
      </c>
      <c r="H257" s="73"/>
      <c r="I257" s="73"/>
      <c r="J257" s="73"/>
      <c r="K257" s="73"/>
      <c r="M257" s="37"/>
      <c r="O257" s="37"/>
    </row>
    <row r="258" spans="1:16" ht="19.5" x14ac:dyDescent="0.35">
      <c r="A258" s="64"/>
      <c r="B258" s="111" t="s">
        <v>139</v>
      </c>
      <c r="C258" s="73"/>
      <c r="D258" s="73"/>
      <c r="E258" s="79"/>
      <c r="F258" s="79"/>
      <c r="G258" s="77"/>
      <c r="H258" s="77"/>
      <c r="I258" s="77"/>
      <c r="J258" s="77"/>
      <c r="K258" s="78" t="str">
        <f>K3</f>
        <v>FY 2026</v>
      </c>
      <c r="M258" s="21"/>
      <c r="O258" s="21"/>
    </row>
    <row r="259" spans="1:16" x14ac:dyDescent="0.25">
      <c r="A259" s="64"/>
      <c r="B259" s="103"/>
      <c r="C259" s="73"/>
      <c r="D259" s="73"/>
      <c r="E259" s="73"/>
      <c r="F259" s="73"/>
      <c r="G259" s="131" t="str">
        <f>G4</f>
        <v>FY 2026</v>
      </c>
      <c r="H259" s="131"/>
      <c r="I259" s="131" t="str">
        <f>I4</f>
        <v>FY 2025</v>
      </c>
      <c r="J259" s="79"/>
      <c r="K259" s="131" t="s">
        <v>34</v>
      </c>
      <c r="M259" s="23" t="str">
        <f>M4</f>
        <v>FY 2020</v>
      </c>
      <c r="O259" s="23" t="str">
        <f>O4</f>
        <v>April 2021</v>
      </c>
    </row>
    <row r="260" spans="1:16" x14ac:dyDescent="0.25">
      <c r="A260" s="64"/>
      <c r="B260" s="103"/>
      <c r="C260" s="73"/>
      <c r="D260" s="73"/>
      <c r="E260" s="73"/>
      <c r="F260" s="73"/>
      <c r="G260" s="80" t="s">
        <v>37</v>
      </c>
      <c r="H260" s="80"/>
      <c r="I260" s="80" t="s">
        <v>38</v>
      </c>
      <c r="J260" s="81"/>
      <c r="K260" s="82" t="str">
        <f>K5</f>
        <v>FY 2025</v>
      </c>
      <c r="M260" s="24" t="s">
        <v>39</v>
      </c>
      <c r="O260" s="14" t="s">
        <v>39</v>
      </c>
    </row>
    <row r="261" spans="1:16" x14ac:dyDescent="0.25">
      <c r="A261" s="64"/>
      <c r="B261" s="103"/>
      <c r="C261" s="73"/>
      <c r="D261" s="73"/>
      <c r="E261" s="73"/>
      <c r="F261" s="73"/>
      <c r="G261" s="73"/>
      <c r="H261" s="73"/>
      <c r="I261" s="73"/>
      <c r="J261" s="73"/>
      <c r="K261" s="19"/>
      <c r="M261" s="18"/>
      <c r="O261" s="18"/>
    </row>
    <row r="262" spans="1:16" x14ac:dyDescent="0.25">
      <c r="A262" s="64"/>
      <c r="B262" s="72" t="s">
        <v>216</v>
      </c>
      <c r="C262" s="79"/>
      <c r="D262" s="79"/>
      <c r="E262" s="73"/>
      <c r="F262" s="73"/>
      <c r="G262" s="73"/>
      <c r="H262" s="73"/>
      <c r="I262" s="73"/>
      <c r="J262" s="73"/>
      <c r="K262" s="19"/>
      <c r="M262" s="18"/>
      <c r="O262" s="18"/>
    </row>
    <row r="263" spans="1:16" x14ac:dyDescent="0.25">
      <c r="A263" s="64"/>
      <c r="B263" s="72">
        <v>3810</v>
      </c>
      <c r="C263" s="83" t="s">
        <v>217</v>
      </c>
      <c r="D263" s="73"/>
      <c r="E263" s="73"/>
      <c r="F263" s="73"/>
      <c r="G263" s="45"/>
      <c r="H263" s="84"/>
      <c r="I263" s="45"/>
      <c r="J263" s="73"/>
      <c r="K263" s="40">
        <f t="shared" ref="K263:K269" si="14">G263-I263</f>
        <v>0</v>
      </c>
      <c r="M263" s="25">
        <v>120000</v>
      </c>
      <c r="O263" s="25">
        <v>86250</v>
      </c>
      <c r="P263" s="59">
        <f>+O263/10*12</f>
        <v>103500</v>
      </c>
    </row>
    <row r="264" spans="1:16" x14ac:dyDescent="0.25">
      <c r="A264" s="64"/>
      <c r="B264" s="72">
        <v>3815</v>
      </c>
      <c r="C264" s="83" t="s">
        <v>218</v>
      </c>
      <c r="D264" s="73"/>
      <c r="E264" s="73"/>
      <c r="F264" s="73"/>
      <c r="G264" s="45"/>
      <c r="H264" s="84"/>
      <c r="I264" s="45"/>
      <c r="J264" s="73"/>
      <c r="K264" s="40">
        <f t="shared" si="14"/>
        <v>0</v>
      </c>
      <c r="M264" s="25"/>
      <c r="O264" s="25"/>
    </row>
    <row r="265" spans="1:16" x14ac:dyDescent="0.25">
      <c r="A265" s="64"/>
      <c r="B265" s="72">
        <v>3830</v>
      </c>
      <c r="C265" s="85" t="s">
        <v>124</v>
      </c>
      <c r="D265" s="19"/>
      <c r="E265" s="19"/>
      <c r="F265" s="73"/>
      <c r="G265" s="45"/>
      <c r="H265" s="84"/>
      <c r="I265" s="45"/>
      <c r="J265" s="73"/>
      <c r="K265" s="40">
        <f t="shared" si="14"/>
        <v>0</v>
      </c>
      <c r="M265" s="25"/>
      <c r="O265" s="25"/>
    </row>
    <row r="266" spans="1:16" x14ac:dyDescent="0.25">
      <c r="A266" s="64"/>
      <c r="B266" s="72">
        <v>3840</v>
      </c>
      <c r="C266" s="85" t="s">
        <v>219</v>
      </c>
      <c r="D266" s="19"/>
      <c r="E266" s="19"/>
      <c r="F266" s="73"/>
      <c r="G266" s="45"/>
      <c r="H266" s="84"/>
      <c r="I266" s="45"/>
      <c r="J266" s="73"/>
      <c r="K266" s="40">
        <f t="shared" si="14"/>
        <v>0</v>
      </c>
      <c r="M266" s="25"/>
      <c r="O266" s="25"/>
    </row>
    <row r="267" spans="1:16" x14ac:dyDescent="0.25">
      <c r="A267" s="64"/>
      <c r="B267" s="72">
        <v>3850</v>
      </c>
      <c r="C267" s="83" t="s">
        <v>448</v>
      </c>
      <c r="D267" s="19"/>
      <c r="E267" s="19"/>
      <c r="F267" s="73"/>
      <c r="G267" s="45"/>
      <c r="H267" s="84"/>
      <c r="I267" s="45"/>
      <c r="J267" s="73"/>
      <c r="K267" s="40">
        <f t="shared" si="14"/>
        <v>0</v>
      </c>
      <c r="M267" s="25"/>
      <c r="O267" s="25"/>
    </row>
    <row r="268" spans="1:16" x14ac:dyDescent="0.25">
      <c r="A268" s="64"/>
      <c r="B268" s="72">
        <v>3890</v>
      </c>
      <c r="C268" s="83" t="s">
        <v>220</v>
      </c>
      <c r="D268" s="25"/>
      <c r="E268" s="25"/>
      <c r="F268" s="73"/>
      <c r="G268" s="45"/>
      <c r="H268" s="84"/>
      <c r="I268" s="45"/>
      <c r="J268" s="73"/>
      <c r="K268" s="40">
        <f t="shared" si="14"/>
        <v>0</v>
      </c>
      <c r="M268" s="25">
        <v>12112</v>
      </c>
      <c r="O268" s="25"/>
    </row>
    <row r="269" spans="1:16" x14ac:dyDescent="0.25">
      <c r="A269" s="64"/>
      <c r="B269" s="103"/>
      <c r="C269" s="42"/>
      <c r="D269" s="25"/>
      <c r="E269" s="25"/>
      <c r="F269" s="73"/>
      <c r="G269" s="45"/>
      <c r="H269" s="84"/>
      <c r="I269" s="45"/>
      <c r="J269" s="73"/>
      <c r="K269" s="40">
        <f t="shared" si="14"/>
        <v>0</v>
      </c>
      <c r="M269" s="25"/>
      <c r="O269" s="25"/>
    </row>
    <row r="270" spans="1:16" x14ac:dyDescent="0.25">
      <c r="A270" s="64"/>
      <c r="B270" s="103"/>
      <c r="C270" s="73"/>
      <c r="D270" s="73"/>
      <c r="E270" s="73"/>
      <c r="F270" s="73"/>
      <c r="G270" s="73"/>
      <c r="H270" s="73"/>
      <c r="I270" s="73"/>
      <c r="J270" s="73"/>
      <c r="K270" s="19"/>
      <c r="M270" s="18"/>
      <c r="O270" s="18"/>
    </row>
    <row r="271" spans="1:16" ht="16.5" thickBot="1" x14ac:dyDescent="0.3">
      <c r="A271" s="64"/>
      <c r="B271" s="72">
        <v>3800</v>
      </c>
      <c r="C271" s="87" t="s">
        <v>221</v>
      </c>
      <c r="D271" s="79"/>
      <c r="E271" s="79"/>
      <c r="F271" s="79"/>
      <c r="G271" s="43">
        <f>SUM(G263:G269)</f>
        <v>0</v>
      </c>
      <c r="H271" s="35"/>
      <c r="I271" s="43">
        <f>SUM(I263:I269)</f>
        <v>0</v>
      </c>
      <c r="J271" s="18"/>
      <c r="K271" s="43">
        <f>SUM(K263:K269)</f>
        <v>0</v>
      </c>
      <c r="M271" s="43">
        <f>SUM(M263:M269)</f>
        <v>132112</v>
      </c>
      <c r="O271" s="43">
        <f>SUM(O263:O269)</f>
        <v>86250</v>
      </c>
    </row>
    <row r="272" spans="1:16" ht="16.5" thickTop="1" x14ac:dyDescent="0.25">
      <c r="A272" s="64"/>
      <c r="B272" s="109"/>
      <c r="C272" s="87" t="s">
        <v>3</v>
      </c>
      <c r="D272" s="79"/>
      <c r="E272" s="79"/>
      <c r="F272" s="79"/>
      <c r="G272" s="73"/>
      <c r="H272" s="73"/>
      <c r="I272" s="73"/>
      <c r="J272" s="73"/>
      <c r="K272" s="19"/>
      <c r="M272" s="18"/>
      <c r="O272" s="18"/>
    </row>
    <row r="273" spans="1:16" x14ac:dyDescent="0.25">
      <c r="A273" s="64"/>
      <c r="B273" s="103"/>
      <c r="C273" s="73"/>
      <c r="D273" s="73"/>
      <c r="E273" s="73"/>
      <c r="F273" s="73"/>
      <c r="G273" s="73"/>
      <c r="H273" s="73"/>
      <c r="I273" s="73"/>
      <c r="J273" s="73"/>
      <c r="K273" s="19"/>
      <c r="M273" s="18"/>
      <c r="O273" s="18"/>
    </row>
    <row r="274" spans="1:16" x14ac:dyDescent="0.25">
      <c r="A274" s="64"/>
      <c r="B274" s="72" t="s">
        <v>222</v>
      </c>
      <c r="C274" s="79"/>
      <c r="D274" s="73"/>
      <c r="E274" s="73"/>
      <c r="F274" s="73"/>
      <c r="G274" s="73"/>
      <c r="H274" s="73"/>
      <c r="I274" s="73"/>
      <c r="J274" s="73"/>
      <c r="K274" s="19"/>
      <c r="M274" s="18"/>
      <c r="O274" s="18"/>
    </row>
    <row r="275" spans="1:16" x14ac:dyDescent="0.25">
      <c r="A275" s="64"/>
      <c r="B275" s="72">
        <v>3920</v>
      </c>
      <c r="C275" s="83" t="s">
        <v>223</v>
      </c>
      <c r="D275" s="73"/>
      <c r="E275" s="73"/>
      <c r="F275" s="73"/>
      <c r="G275" s="45"/>
      <c r="H275" s="84"/>
      <c r="I275" s="45"/>
      <c r="J275" s="73"/>
      <c r="K275" s="40">
        <f t="shared" ref="K275:K280" si="15">G275-I275</f>
        <v>0</v>
      </c>
      <c r="M275" s="25">
        <v>6741</v>
      </c>
      <c r="O275" s="25">
        <f>4830+5296</f>
        <v>10126</v>
      </c>
      <c r="P275" s="59">
        <f>+O275/10*12</f>
        <v>12151.2</v>
      </c>
    </row>
    <row r="276" spans="1:16" x14ac:dyDescent="0.25">
      <c r="A276" s="64"/>
      <c r="B276" s="72">
        <v>3923</v>
      </c>
      <c r="C276" s="83" t="s">
        <v>224</v>
      </c>
      <c r="D276" s="73"/>
      <c r="E276" s="73"/>
      <c r="F276" s="73"/>
      <c r="G276" s="45"/>
      <c r="H276" s="84"/>
      <c r="I276" s="45"/>
      <c r="J276" s="73"/>
      <c r="K276" s="40">
        <f t="shared" si="15"/>
        <v>0</v>
      </c>
      <c r="M276" s="25"/>
      <c r="O276" s="25"/>
      <c r="P276" s="59"/>
    </row>
    <row r="277" spans="1:16" x14ac:dyDescent="0.25">
      <c r="A277" s="64"/>
      <c r="B277" s="72">
        <v>3930</v>
      </c>
      <c r="C277" s="83" t="s">
        <v>225</v>
      </c>
      <c r="D277" s="73"/>
      <c r="E277" s="73"/>
      <c r="F277" s="73"/>
      <c r="G277" s="45"/>
      <c r="H277" s="84"/>
      <c r="I277" s="45"/>
      <c r="J277" s="73"/>
      <c r="K277" s="40">
        <f t="shared" si="15"/>
        <v>0</v>
      </c>
      <c r="M277" s="25"/>
      <c r="O277" s="25">
        <v>4653</v>
      </c>
      <c r="P277" s="59">
        <f>+O277/10*12</f>
        <v>5583.6</v>
      </c>
    </row>
    <row r="278" spans="1:16" x14ac:dyDescent="0.25">
      <c r="A278" s="64"/>
      <c r="B278" s="72">
        <v>3990</v>
      </c>
      <c r="C278" s="83" t="s">
        <v>125</v>
      </c>
      <c r="D278" s="25"/>
      <c r="E278" s="25"/>
      <c r="F278" s="73"/>
      <c r="G278" s="45"/>
      <c r="H278" s="84"/>
      <c r="I278" s="45"/>
      <c r="J278" s="73"/>
      <c r="K278" s="40">
        <f t="shared" si="15"/>
        <v>0</v>
      </c>
      <c r="M278" s="25"/>
      <c r="O278" s="25"/>
    </row>
    <row r="279" spans="1:16" x14ac:dyDescent="0.25">
      <c r="A279" s="64"/>
      <c r="B279" s="103"/>
      <c r="C279" s="25"/>
      <c r="D279" s="25"/>
      <c r="E279" s="25"/>
      <c r="F279" s="73"/>
      <c r="G279" s="45"/>
      <c r="H279" s="84"/>
      <c r="I279" s="45"/>
      <c r="J279" s="73"/>
      <c r="K279" s="40">
        <f t="shared" si="15"/>
        <v>0</v>
      </c>
      <c r="M279" s="25"/>
      <c r="O279" s="25"/>
    </row>
    <row r="280" spans="1:16" x14ac:dyDescent="0.25">
      <c r="A280" s="64"/>
      <c r="B280" s="103"/>
      <c r="C280" s="25"/>
      <c r="D280" s="25"/>
      <c r="E280" s="25"/>
      <c r="F280" s="73"/>
      <c r="G280" s="45"/>
      <c r="H280" s="84"/>
      <c r="I280" s="45"/>
      <c r="J280" s="73"/>
      <c r="K280" s="40">
        <f t="shared" si="15"/>
        <v>0</v>
      </c>
      <c r="M280" s="25"/>
      <c r="O280" s="25"/>
    </row>
    <row r="281" spans="1:16" x14ac:dyDescent="0.25">
      <c r="A281" s="64"/>
      <c r="B281" s="103"/>
      <c r="C281" s="73"/>
      <c r="D281" s="73"/>
      <c r="E281" s="73"/>
      <c r="F281" s="73"/>
      <c r="G281" s="73"/>
      <c r="H281" s="73"/>
      <c r="I281" s="73"/>
      <c r="J281" s="73"/>
      <c r="K281" s="19"/>
      <c r="M281" s="18"/>
      <c r="O281" s="18"/>
    </row>
    <row r="282" spans="1:16" x14ac:dyDescent="0.25">
      <c r="A282" s="64"/>
      <c r="B282" s="103"/>
      <c r="C282" s="73"/>
      <c r="D282" s="79"/>
      <c r="E282" s="79"/>
      <c r="F282" s="79"/>
      <c r="G282" s="73"/>
      <c r="H282" s="73"/>
      <c r="I282" s="73"/>
      <c r="J282" s="73"/>
      <c r="K282" s="19"/>
      <c r="M282" s="18"/>
      <c r="O282" s="18"/>
    </row>
    <row r="283" spans="1:16" ht="16.5" thickBot="1" x14ac:dyDescent="0.3">
      <c r="A283" s="64"/>
      <c r="B283" s="72">
        <v>3900</v>
      </c>
      <c r="C283" s="87" t="s">
        <v>226</v>
      </c>
      <c r="D283" s="73"/>
      <c r="E283" s="73"/>
      <c r="F283" s="73"/>
      <c r="G283" s="43">
        <f>SUM(G275:G280)</f>
        <v>0</v>
      </c>
      <c r="H283" s="35"/>
      <c r="I283" s="43">
        <f>SUM(I275:I280)</f>
        <v>0</v>
      </c>
      <c r="J283" s="18"/>
      <c r="K283" s="43">
        <f>SUM(K275:K280)</f>
        <v>0</v>
      </c>
      <c r="M283" s="43">
        <f>SUM(M275:M280)</f>
        <v>6741</v>
      </c>
      <c r="O283" s="43">
        <f>SUM(O275:O280)</f>
        <v>14779</v>
      </c>
    </row>
    <row r="284" spans="1:16" ht="16.5" thickTop="1" x14ac:dyDescent="0.25">
      <c r="A284" s="64"/>
      <c r="B284" s="103"/>
      <c r="C284" s="73"/>
      <c r="D284" s="73"/>
      <c r="E284" s="73"/>
      <c r="F284" s="73"/>
      <c r="G284" s="18"/>
      <c r="H284" s="18"/>
      <c r="I284" s="18"/>
      <c r="J284" s="18"/>
      <c r="K284" s="35"/>
      <c r="M284" s="18"/>
      <c r="O284" s="18"/>
    </row>
    <row r="285" spans="1:16" x14ac:dyDescent="0.25">
      <c r="A285" s="64"/>
      <c r="B285" s="79"/>
      <c r="C285" s="79"/>
      <c r="D285" s="79"/>
      <c r="E285" s="73"/>
      <c r="F285" s="73"/>
      <c r="G285" s="18"/>
      <c r="H285" s="18"/>
      <c r="I285" s="18"/>
      <c r="J285" s="18"/>
      <c r="K285" s="35"/>
      <c r="M285" s="18"/>
      <c r="O285" s="18"/>
    </row>
    <row r="286" spans="1:16" ht="16.5" thickBot="1" x14ac:dyDescent="0.3">
      <c r="A286" s="64"/>
      <c r="B286" s="79"/>
      <c r="C286" s="87" t="s">
        <v>227</v>
      </c>
      <c r="D286" s="79"/>
      <c r="E286" s="79"/>
      <c r="F286" s="79"/>
      <c r="G286" s="43">
        <f>G179+G191+G202+G214+G222+G239+G256+G271+G283</f>
        <v>0</v>
      </c>
      <c r="H286" s="35"/>
      <c r="I286" s="43">
        <f>I179+I191+I202+I214+I222+I239+I256+I271+I283</f>
        <v>0</v>
      </c>
      <c r="J286" s="18"/>
      <c r="K286" s="43">
        <f>K179+K191+K202+K214+K222+K239+K256+K271+K283</f>
        <v>0</v>
      </c>
      <c r="M286" s="43">
        <f>M179+M191+M202+M214+M222+M239+M256+M271+M283</f>
        <v>819241</v>
      </c>
      <c r="O286" s="43">
        <f>O179+O191+O202+O214+O222+O239+O256+O271+O283</f>
        <v>614245</v>
      </c>
    </row>
    <row r="287" spans="1:16" ht="16.5" thickTop="1" x14ac:dyDescent="0.25">
      <c r="A287" s="64"/>
      <c r="B287" s="79"/>
      <c r="C287" s="73"/>
      <c r="D287" s="73"/>
      <c r="E287" s="73"/>
      <c r="F287" s="73"/>
      <c r="G287" s="73"/>
      <c r="H287" s="73"/>
      <c r="I287" s="73"/>
      <c r="J287" s="73"/>
      <c r="K287" s="19"/>
      <c r="M287" s="18"/>
    </row>
    <row r="288" spans="1:16" x14ac:dyDescent="0.25">
      <c r="A288" s="64"/>
      <c r="B288" s="79"/>
      <c r="C288" s="73"/>
      <c r="D288" s="73"/>
      <c r="E288" s="73"/>
      <c r="F288" s="73"/>
      <c r="G288" s="73"/>
      <c r="H288" s="73"/>
      <c r="I288" s="73"/>
      <c r="J288" s="73"/>
      <c r="K288" s="19"/>
      <c r="M288" s="18"/>
    </row>
    <row r="289" spans="1:13" x14ac:dyDescent="0.25">
      <c r="A289" s="64"/>
      <c r="B289" s="79"/>
      <c r="C289" s="73"/>
      <c r="D289" s="73"/>
      <c r="E289" s="73"/>
      <c r="F289" s="73"/>
      <c r="G289" s="73"/>
      <c r="H289" s="73"/>
      <c r="I289" s="73"/>
      <c r="J289" s="73"/>
      <c r="K289" s="19"/>
      <c r="M289" s="18"/>
    </row>
    <row r="290" spans="1:13" x14ac:dyDescent="0.25">
      <c r="A290" s="64"/>
      <c r="B290" s="79"/>
      <c r="C290" s="73"/>
      <c r="D290" s="73"/>
      <c r="E290" s="73"/>
      <c r="F290" s="73"/>
      <c r="G290" s="73"/>
      <c r="H290" s="73"/>
      <c r="I290" s="73"/>
      <c r="J290" s="73"/>
      <c r="K290" s="19"/>
      <c r="M290" s="18"/>
    </row>
    <row r="291" spans="1:13" x14ac:dyDescent="0.25">
      <c r="A291" s="64"/>
      <c r="B291" s="78" t="s">
        <v>228</v>
      </c>
      <c r="C291" s="75"/>
      <c r="D291" s="75"/>
      <c r="E291" s="75"/>
      <c r="F291" s="75"/>
      <c r="G291" s="75"/>
      <c r="H291" s="75"/>
      <c r="I291" s="75"/>
      <c r="J291" s="75"/>
      <c r="K291" s="92"/>
      <c r="M291" s="28"/>
    </row>
    <row r="292" spans="1:13" x14ac:dyDescent="0.25">
      <c r="A292" s="2"/>
      <c r="B292" s="18"/>
      <c r="C292" s="18"/>
      <c r="D292" s="18"/>
      <c r="E292" s="18"/>
      <c r="F292" s="18"/>
      <c r="G292" s="18"/>
      <c r="H292" s="18"/>
      <c r="I292" s="18"/>
      <c r="J292" s="18"/>
      <c r="K292" s="35"/>
      <c r="M292" s="18"/>
    </row>
    <row r="293" spans="1:13" x14ac:dyDescent="0.25">
      <c r="B293" s="18"/>
      <c r="C293" s="18"/>
      <c r="D293" s="18"/>
      <c r="E293" s="18"/>
      <c r="F293" s="18"/>
      <c r="G293" s="18"/>
      <c r="H293" s="18"/>
      <c r="I293" s="18"/>
      <c r="J293" s="18"/>
      <c r="K293" s="35"/>
    </row>
    <row r="294" spans="1:13" x14ac:dyDescent="0.25">
      <c r="B294" s="18"/>
      <c r="C294" s="18"/>
      <c r="D294" s="18"/>
      <c r="E294" s="18"/>
      <c r="F294" s="18"/>
      <c r="G294" s="18"/>
      <c r="H294" s="18"/>
      <c r="I294" s="18"/>
      <c r="J294" s="18"/>
      <c r="K294" s="35"/>
    </row>
    <row r="295" spans="1:13" x14ac:dyDescent="0.25">
      <c r="B295" s="18"/>
      <c r="C295" s="18"/>
      <c r="D295" s="18"/>
      <c r="E295" s="18"/>
      <c r="F295" s="18"/>
      <c r="G295" s="18"/>
      <c r="H295" s="18"/>
      <c r="I295" s="18"/>
      <c r="J295" s="18"/>
      <c r="K295" s="35"/>
    </row>
    <row r="296" spans="1:13" x14ac:dyDescent="0.25">
      <c r="B296" s="18"/>
      <c r="C296" s="18"/>
      <c r="D296" s="18"/>
      <c r="E296" s="18"/>
      <c r="F296" s="18"/>
      <c r="G296" s="18"/>
      <c r="H296" s="18"/>
      <c r="I296" s="18"/>
      <c r="J296" s="18"/>
      <c r="K296" s="35"/>
    </row>
    <row r="297" spans="1:13" x14ac:dyDescent="0.25">
      <c r="B297" s="18"/>
      <c r="C297" s="18"/>
      <c r="D297" s="18"/>
      <c r="E297" s="18"/>
      <c r="F297" s="18"/>
      <c r="G297" s="18"/>
      <c r="H297" s="18"/>
      <c r="I297" s="18"/>
      <c r="J297" s="18"/>
      <c r="K297" s="35"/>
    </row>
    <row r="298" spans="1:13" x14ac:dyDescent="0.25">
      <c r="B298" s="18"/>
      <c r="C298" s="18"/>
      <c r="D298" s="18"/>
      <c r="E298" s="18"/>
      <c r="F298" s="18"/>
      <c r="G298" s="18"/>
      <c r="H298" s="18"/>
      <c r="I298" s="18"/>
      <c r="J298" s="18"/>
      <c r="K298" s="35"/>
    </row>
    <row r="299" spans="1:13" x14ac:dyDescent="0.25">
      <c r="B299" s="18"/>
      <c r="C299" s="18"/>
      <c r="D299" s="18"/>
      <c r="E299" s="18"/>
      <c r="F299" s="18"/>
      <c r="G299" s="18"/>
      <c r="H299" s="18"/>
      <c r="I299" s="18"/>
      <c r="J299" s="18"/>
      <c r="K299" s="18"/>
    </row>
    <row r="300" spans="1:13" x14ac:dyDescent="0.25">
      <c r="B300" s="18"/>
      <c r="C300" s="18"/>
      <c r="D300" s="18"/>
      <c r="E300" s="18"/>
      <c r="F300" s="18"/>
      <c r="G300" s="18"/>
      <c r="H300" s="18"/>
      <c r="I300" s="18"/>
      <c r="J300" s="18"/>
      <c r="K300" s="18"/>
    </row>
    <row r="301" spans="1:13" x14ac:dyDescent="0.25">
      <c r="B301" s="18"/>
      <c r="C301" s="18"/>
      <c r="D301" s="18"/>
      <c r="E301" s="18"/>
      <c r="F301" s="18"/>
      <c r="G301" s="18"/>
      <c r="H301" s="18"/>
      <c r="I301" s="18"/>
      <c r="J301" s="18"/>
      <c r="K301" s="18"/>
    </row>
    <row r="302" spans="1:13" x14ac:dyDescent="0.25">
      <c r="B302" s="18"/>
      <c r="C302" s="18"/>
      <c r="D302" s="18"/>
      <c r="E302" s="18"/>
      <c r="F302" s="18"/>
      <c r="G302" s="18"/>
      <c r="H302" s="18"/>
      <c r="I302" s="18"/>
      <c r="J302" s="18"/>
      <c r="K302" s="18"/>
    </row>
    <row r="303" spans="1:13" x14ac:dyDescent="0.25">
      <c r="B303" s="18"/>
      <c r="C303" s="18"/>
      <c r="D303" s="18"/>
      <c r="E303" s="18"/>
      <c r="F303" s="18"/>
      <c r="G303" s="18"/>
      <c r="H303" s="18"/>
      <c r="I303" s="18"/>
      <c r="J303" s="18"/>
      <c r="K303" s="18"/>
    </row>
    <row r="304" spans="1:13" x14ac:dyDescent="0.25">
      <c r="B304" s="18"/>
      <c r="C304" s="18"/>
      <c r="D304" s="18"/>
      <c r="E304" s="18"/>
      <c r="F304" s="18"/>
      <c r="G304" s="18"/>
      <c r="H304" s="18"/>
      <c r="I304" s="18"/>
      <c r="J304" s="18"/>
      <c r="K304" s="18"/>
    </row>
    <row r="305" spans="2:11" x14ac:dyDescent="0.25">
      <c r="B305" s="18"/>
      <c r="C305" s="18"/>
      <c r="D305" s="18"/>
      <c r="E305" s="18"/>
      <c r="F305" s="18"/>
      <c r="G305" s="18"/>
      <c r="H305" s="18"/>
      <c r="I305" s="18"/>
      <c r="J305" s="18"/>
      <c r="K305" s="18"/>
    </row>
  </sheetData>
  <mergeCells count="2">
    <mergeCell ref="B106:K106"/>
    <mergeCell ref="A2:K2"/>
  </mergeCells>
  <phoneticPr fontId="15" type="noConversion"/>
  <pageMargins left="0.05" right="0.05" top="0.05" bottom="0.05" header="0.5" footer="0.5"/>
  <pageSetup scale="95" orientation="portrait" r:id="rId1"/>
  <headerFooter alignWithMargins="0">
    <oddFooter>&amp;R&amp;D</oddFooter>
  </headerFooter>
  <rowBreaks count="3" manualBreakCount="3">
    <brk id="153" max="16383" man="1"/>
    <brk id="204" max="16383" man="1"/>
    <brk id="2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7"/>
  <sheetViews>
    <sheetView zoomScale="75" workbookViewId="0"/>
  </sheetViews>
  <sheetFormatPr defaultRowHeight="15.75" x14ac:dyDescent="0.25"/>
  <cols>
    <col min="1" max="1" width="1.6640625" customWidth="1"/>
    <col min="2" max="2" width="6.77734375" customWidth="1"/>
    <col min="3" max="3" width="18.33203125" customWidth="1"/>
    <col min="4" max="4" width="16.33203125" customWidth="1"/>
    <col min="5" max="5" width="0.109375" customWidth="1"/>
    <col min="6" max="6" width="1.33203125" customWidth="1"/>
    <col min="7" max="7" width="14.33203125" customWidth="1"/>
    <col min="8" max="8" width="1.44140625" customWidth="1"/>
    <col min="9" max="9" width="14.21875" customWidth="1"/>
    <col min="10" max="10" width="0.77734375" customWidth="1"/>
    <col min="11" max="11" width="14.21875" style="46" customWidth="1"/>
  </cols>
  <sheetData>
    <row r="1" spans="1:11" ht="19.5" x14ac:dyDescent="0.35">
      <c r="A1" s="61" t="s">
        <v>229</v>
      </c>
      <c r="B1" s="74"/>
      <c r="C1" s="61"/>
      <c r="D1" s="61"/>
      <c r="E1" s="61"/>
      <c r="F1" s="61"/>
      <c r="G1" s="61"/>
      <c r="H1" s="61"/>
      <c r="I1" s="61"/>
      <c r="J1" s="62"/>
      <c r="K1" s="95"/>
    </row>
    <row r="2" spans="1:11" ht="19.5" x14ac:dyDescent="0.35">
      <c r="A2" s="61" t="s">
        <v>457</v>
      </c>
      <c r="B2" s="74"/>
      <c r="C2" s="74"/>
      <c r="D2" s="67"/>
      <c r="E2" s="67"/>
      <c r="F2" s="74"/>
      <c r="G2" s="74"/>
      <c r="H2" s="74"/>
      <c r="I2" s="74"/>
      <c r="J2" s="74"/>
      <c r="K2" s="96"/>
    </row>
    <row r="3" spans="1:11" x14ac:dyDescent="0.25">
      <c r="A3" s="64"/>
      <c r="B3" s="65"/>
      <c r="C3" s="65"/>
      <c r="D3" s="64"/>
      <c r="E3" s="64"/>
      <c r="F3" s="64"/>
      <c r="G3" s="64"/>
      <c r="H3" s="64"/>
      <c r="I3" s="64"/>
      <c r="J3" s="64"/>
      <c r="K3" s="97"/>
    </row>
    <row r="4" spans="1:1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97"/>
    </row>
    <row r="5" spans="1:11" ht="19.5" x14ac:dyDescent="0.35">
      <c r="A5" s="64"/>
      <c r="B5" s="64"/>
      <c r="C5" s="64"/>
      <c r="D5" s="64"/>
      <c r="E5" s="64"/>
      <c r="F5" s="64"/>
      <c r="G5" s="66"/>
      <c r="H5" s="66"/>
      <c r="I5" s="98"/>
      <c r="J5" s="66"/>
      <c r="K5" s="99" t="str">
        <f>G6</f>
        <v>FY 2026</v>
      </c>
    </row>
    <row r="6" spans="1:11" x14ac:dyDescent="0.25">
      <c r="A6" s="64"/>
      <c r="B6" s="64"/>
      <c r="C6" s="64"/>
      <c r="D6" s="64"/>
      <c r="E6" s="64"/>
      <c r="F6" s="64"/>
      <c r="G6" s="68" t="s">
        <v>456</v>
      </c>
      <c r="H6" s="68"/>
      <c r="I6" s="68" t="s">
        <v>450</v>
      </c>
      <c r="J6" s="65"/>
      <c r="K6" s="100" t="s">
        <v>34</v>
      </c>
    </row>
    <row r="7" spans="1:11" x14ac:dyDescent="0.25">
      <c r="A7" s="64"/>
      <c r="B7" s="64"/>
      <c r="C7" s="64"/>
      <c r="D7" s="64"/>
      <c r="E7" s="64"/>
      <c r="F7" s="64"/>
      <c r="G7" s="69" t="s">
        <v>37</v>
      </c>
      <c r="H7" s="69"/>
      <c r="I7" s="69" t="s">
        <v>38</v>
      </c>
      <c r="J7" s="70"/>
      <c r="K7" s="101" t="str">
        <f>I6</f>
        <v>FY 2025</v>
      </c>
    </row>
    <row r="8" spans="1:11" x14ac:dyDescent="0.25">
      <c r="A8" s="64"/>
      <c r="B8" s="64"/>
      <c r="C8" s="64"/>
      <c r="D8" s="64"/>
      <c r="E8" s="64"/>
      <c r="F8" s="64"/>
      <c r="G8" s="69"/>
      <c r="H8" s="69"/>
      <c r="I8" s="69"/>
      <c r="J8" s="70"/>
      <c r="K8" s="101"/>
    </row>
    <row r="9" spans="1:11" x14ac:dyDescent="0.25">
      <c r="A9" s="64"/>
      <c r="B9" s="65" t="s">
        <v>230</v>
      </c>
      <c r="C9" s="64"/>
      <c r="D9" s="64"/>
      <c r="E9" s="64"/>
      <c r="F9" s="64"/>
      <c r="G9" s="86"/>
      <c r="H9" s="69"/>
      <c r="I9" s="86"/>
      <c r="J9" s="70"/>
      <c r="K9" s="102"/>
    </row>
    <row r="10" spans="1:11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97"/>
    </row>
    <row r="11" spans="1:11" x14ac:dyDescent="0.25">
      <c r="A11" s="64"/>
      <c r="B11" s="71" t="s">
        <v>40</v>
      </c>
      <c r="C11" s="64"/>
      <c r="D11" s="64"/>
      <c r="E11" s="64"/>
      <c r="F11" s="64"/>
      <c r="G11" s="64"/>
      <c r="H11" s="64"/>
      <c r="I11" s="64"/>
      <c r="J11" s="64"/>
      <c r="K11" s="97"/>
    </row>
    <row r="12" spans="1:11" x14ac:dyDescent="0.25">
      <c r="A12" s="64"/>
      <c r="B12" s="65"/>
      <c r="C12" s="132" t="s">
        <v>231</v>
      </c>
      <c r="D12" s="64"/>
      <c r="E12" s="64"/>
      <c r="F12" s="64"/>
      <c r="G12" s="40">
        <f>+G66</f>
        <v>0</v>
      </c>
      <c r="H12" s="35"/>
      <c r="I12" s="40">
        <f>+I66</f>
        <v>0</v>
      </c>
      <c r="J12" s="18"/>
      <c r="K12" s="40">
        <f>G12-I12</f>
        <v>0</v>
      </c>
    </row>
    <row r="13" spans="1:11" x14ac:dyDescent="0.25">
      <c r="A13" s="64"/>
      <c r="B13" s="65"/>
      <c r="C13" s="132" t="s">
        <v>232</v>
      </c>
      <c r="D13" s="64"/>
      <c r="E13" s="64"/>
      <c r="F13" s="64"/>
      <c r="G13" s="40">
        <f>+G76</f>
        <v>0</v>
      </c>
      <c r="H13" s="35"/>
      <c r="I13" s="40">
        <f>+I76</f>
        <v>0</v>
      </c>
      <c r="J13" s="18"/>
      <c r="K13" s="40">
        <f>G13-I13</f>
        <v>0</v>
      </c>
    </row>
    <row r="14" spans="1:11" x14ac:dyDescent="0.25">
      <c r="A14" s="64"/>
      <c r="B14" s="64"/>
      <c r="C14" s="132" t="s">
        <v>233</v>
      </c>
      <c r="D14" s="64"/>
      <c r="E14" s="64"/>
      <c r="F14" s="64"/>
      <c r="G14" s="40">
        <f>+G87</f>
        <v>0</v>
      </c>
      <c r="H14" s="35"/>
      <c r="I14" s="40">
        <f>+I87</f>
        <v>0</v>
      </c>
      <c r="J14" s="18"/>
      <c r="K14" s="40">
        <f>G14-I14</f>
        <v>0</v>
      </c>
    </row>
    <row r="15" spans="1:11" x14ac:dyDescent="0.25">
      <c r="A15" s="64"/>
      <c r="B15" s="64"/>
      <c r="C15" s="132" t="s">
        <v>234</v>
      </c>
      <c r="D15" s="64"/>
      <c r="E15" s="64"/>
      <c r="F15" s="64"/>
      <c r="G15" s="40">
        <f>G95</f>
        <v>0</v>
      </c>
      <c r="H15" s="35"/>
      <c r="I15" s="40">
        <f>I95</f>
        <v>0</v>
      </c>
      <c r="J15" s="18"/>
      <c r="K15" s="40">
        <f>G15-I15</f>
        <v>0</v>
      </c>
    </row>
    <row r="16" spans="1:11" x14ac:dyDescent="0.25">
      <c r="A16" s="64"/>
      <c r="B16" s="64"/>
      <c r="C16" s="64"/>
      <c r="D16" s="64"/>
      <c r="E16" s="64"/>
      <c r="F16" s="64"/>
      <c r="G16" s="35"/>
      <c r="H16" s="35"/>
      <c r="I16" s="35"/>
      <c r="J16" s="18"/>
      <c r="K16" s="35"/>
    </row>
    <row r="17" spans="1:11" x14ac:dyDescent="0.25">
      <c r="A17" s="64"/>
      <c r="B17" s="64"/>
      <c r="C17" s="64"/>
      <c r="D17" s="64"/>
      <c r="E17" s="64"/>
      <c r="F17" s="64"/>
      <c r="G17" s="35"/>
      <c r="H17" s="35"/>
      <c r="I17" s="35"/>
      <c r="J17" s="18"/>
      <c r="K17" s="35"/>
    </row>
    <row r="18" spans="1:11" ht="16.5" thickBot="1" x14ac:dyDescent="0.3">
      <c r="A18" s="64"/>
      <c r="B18" s="72" t="s">
        <v>235</v>
      </c>
      <c r="C18" s="71" t="s">
        <v>49</v>
      </c>
      <c r="D18" s="65"/>
      <c r="E18" s="64"/>
      <c r="F18" s="64"/>
      <c r="G18" s="43">
        <f>SUM(G12:G15)</f>
        <v>0</v>
      </c>
      <c r="H18" s="35"/>
      <c r="I18" s="43">
        <f>SUM(I12:I15)</f>
        <v>0</v>
      </c>
      <c r="J18" s="18"/>
      <c r="K18" s="43">
        <f>SUM(K12:K15)</f>
        <v>0</v>
      </c>
    </row>
    <row r="19" spans="1:11" ht="16.5" thickTop="1" x14ac:dyDescent="0.25">
      <c r="A19" s="64"/>
      <c r="B19" s="103"/>
      <c r="C19" s="64"/>
      <c r="D19" s="64"/>
      <c r="E19" s="64"/>
      <c r="F19" s="64"/>
      <c r="G19" s="18"/>
      <c r="H19" s="18"/>
      <c r="I19" s="18"/>
      <c r="J19" s="18"/>
      <c r="K19" s="35"/>
    </row>
    <row r="20" spans="1:11" x14ac:dyDescent="0.25">
      <c r="A20" s="64"/>
      <c r="B20" s="103"/>
      <c r="C20" s="64"/>
      <c r="D20" s="64"/>
      <c r="E20" s="64"/>
      <c r="F20" s="64"/>
      <c r="G20" s="73"/>
      <c r="H20" s="73"/>
      <c r="I20" s="73"/>
      <c r="J20" s="73"/>
      <c r="K20" s="19"/>
    </row>
    <row r="21" spans="1:11" x14ac:dyDescent="0.25">
      <c r="A21" s="64"/>
      <c r="B21" s="103"/>
      <c r="C21" s="64"/>
      <c r="D21" s="64"/>
      <c r="E21" s="64"/>
      <c r="F21" s="64"/>
      <c r="G21" s="73"/>
      <c r="H21" s="73"/>
      <c r="I21" s="73"/>
      <c r="J21" s="73"/>
      <c r="K21" s="19"/>
    </row>
    <row r="22" spans="1:11" x14ac:dyDescent="0.25">
      <c r="A22" s="64"/>
      <c r="B22" s="103"/>
      <c r="C22" s="64"/>
      <c r="D22" s="64"/>
      <c r="E22" s="64"/>
      <c r="F22" s="64"/>
      <c r="G22" s="73"/>
      <c r="H22" s="73"/>
      <c r="I22" s="73"/>
      <c r="J22" s="73"/>
      <c r="K22" s="19"/>
    </row>
    <row r="23" spans="1:11" x14ac:dyDescent="0.25">
      <c r="A23" s="64"/>
      <c r="B23" s="72" t="s">
        <v>50</v>
      </c>
      <c r="C23" s="64"/>
      <c r="D23" s="64"/>
      <c r="E23" s="64"/>
      <c r="F23" s="64"/>
      <c r="G23" s="73"/>
      <c r="H23" s="73"/>
      <c r="I23" s="73"/>
      <c r="J23" s="73"/>
      <c r="K23" s="19"/>
    </row>
    <row r="24" spans="1:11" x14ac:dyDescent="0.25">
      <c r="A24" s="64"/>
      <c r="B24" s="72">
        <v>4200</v>
      </c>
      <c r="C24" s="132" t="s">
        <v>236</v>
      </c>
      <c r="D24" s="64"/>
      <c r="E24" s="64"/>
      <c r="F24" s="64"/>
      <c r="G24" s="40">
        <f>G119</f>
        <v>0</v>
      </c>
      <c r="H24" s="35"/>
      <c r="I24" s="40">
        <f>I119</f>
        <v>0</v>
      </c>
      <c r="J24" s="18"/>
      <c r="K24" s="40">
        <f t="shared" ref="K24:K30" si="0">G24-I24</f>
        <v>0</v>
      </c>
    </row>
    <row r="25" spans="1:11" x14ac:dyDescent="0.25">
      <c r="A25" s="64"/>
      <c r="B25" s="72">
        <v>4300</v>
      </c>
      <c r="C25" s="132" t="s">
        <v>237</v>
      </c>
      <c r="D25" s="64"/>
      <c r="E25" s="64"/>
      <c r="F25" s="64"/>
      <c r="G25" s="40">
        <f>G134</f>
        <v>0</v>
      </c>
      <c r="H25" s="35"/>
      <c r="I25" s="40">
        <f>I134</f>
        <v>0</v>
      </c>
      <c r="J25" s="18"/>
      <c r="K25" s="40">
        <f t="shared" si="0"/>
        <v>0</v>
      </c>
    </row>
    <row r="26" spans="1:11" x14ac:dyDescent="0.25">
      <c r="A26" s="64"/>
      <c r="B26" s="72">
        <v>4400</v>
      </c>
      <c r="C26" s="132" t="s">
        <v>238</v>
      </c>
      <c r="D26" s="64"/>
      <c r="E26" s="64"/>
      <c r="F26" s="64"/>
      <c r="G26" s="40">
        <f>G148</f>
        <v>0</v>
      </c>
      <c r="H26" s="35"/>
      <c r="I26" s="40">
        <f>I148</f>
        <v>0</v>
      </c>
      <c r="J26" s="18"/>
      <c r="K26" s="40">
        <f t="shared" si="0"/>
        <v>0</v>
      </c>
    </row>
    <row r="27" spans="1:11" x14ac:dyDescent="0.25">
      <c r="A27" s="64"/>
      <c r="B27" s="72">
        <v>4500</v>
      </c>
      <c r="C27" s="132" t="s">
        <v>239</v>
      </c>
      <c r="D27" s="64"/>
      <c r="E27" s="64"/>
      <c r="F27" s="64"/>
      <c r="G27" s="40">
        <f>G183</f>
        <v>0</v>
      </c>
      <c r="H27" s="35"/>
      <c r="I27" s="40">
        <f>I183</f>
        <v>0</v>
      </c>
      <c r="J27" s="18"/>
      <c r="K27" s="40">
        <f t="shared" si="0"/>
        <v>0</v>
      </c>
    </row>
    <row r="28" spans="1:11" x14ac:dyDescent="0.25">
      <c r="A28" s="64"/>
      <c r="B28" s="72">
        <v>4600</v>
      </c>
      <c r="C28" s="132" t="s">
        <v>240</v>
      </c>
      <c r="D28" s="64"/>
      <c r="E28" s="64"/>
      <c r="F28" s="64"/>
      <c r="G28" s="40">
        <f>G215</f>
        <v>0</v>
      </c>
      <c r="H28" s="35"/>
      <c r="I28" s="40">
        <f>I215</f>
        <v>0</v>
      </c>
      <c r="J28" s="18"/>
      <c r="K28" s="40">
        <f t="shared" si="0"/>
        <v>0</v>
      </c>
    </row>
    <row r="29" spans="1:11" x14ac:dyDescent="0.25">
      <c r="A29" s="64"/>
      <c r="B29" s="72">
        <v>4800</v>
      </c>
      <c r="C29" s="132" t="s">
        <v>234</v>
      </c>
      <c r="D29" s="64"/>
      <c r="E29" s="64"/>
      <c r="F29" s="64"/>
      <c r="G29" s="40">
        <f>G229</f>
        <v>0</v>
      </c>
      <c r="H29" s="35"/>
      <c r="I29" s="40">
        <f>I229</f>
        <v>0</v>
      </c>
      <c r="J29" s="18"/>
      <c r="K29" s="40">
        <f t="shared" si="0"/>
        <v>0</v>
      </c>
    </row>
    <row r="30" spans="1:11" x14ac:dyDescent="0.25">
      <c r="A30" s="64"/>
      <c r="B30" s="72">
        <v>4900</v>
      </c>
      <c r="C30" s="132" t="s">
        <v>241</v>
      </c>
      <c r="D30" s="64"/>
      <c r="E30" s="64"/>
      <c r="F30" s="64"/>
      <c r="G30" s="40">
        <f>G238</f>
        <v>0</v>
      </c>
      <c r="H30" s="35"/>
      <c r="I30" s="40">
        <f>I238</f>
        <v>0</v>
      </c>
      <c r="J30" s="18"/>
      <c r="K30" s="40">
        <f t="shared" si="0"/>
        <v>0</v>
      </c>
    </row>
    <row r="31" spans="1:11" x14ac:dyDescent="0.25">
      <c r="A31" s="64"/>
      <c r="B31" s="103"/>
      <c r="C31" s="64"/>
      <c r="D31" s="64"/>
      <c r="E31" s="64"/>
      <c r="F31" s="64"/>
      <c r="G31" s="35"/>
      <c r="H31" s="35"/>
      <c r="I31" s="35"/>
      <c r="J31" s="18"/>
      <c r="K31" s="35"/>
    </row>
    <row r="32" spans="1:11" ht="16.5" thickBot="1" x14ac:dyDescent="0.3">
      <c r="A32" s="64"/>
      <c r="B32" s="72">
        <v>4000</v>
      </c>
      <c r="C32" s="71" t="s">
        <v>64</v>
      </c>
      <c r="D32" s="65"/>
      <c r="E32" s="64"/>
      <c r="F32" s="64"/>
      <c r="G32" s="43">
        <f>SUM(G24:G30)</f>
        <v>0</v>
      </c>
      <c r="H32" s="35"/>
      <c r="I32" s="43">
        <f>SUM(I24:I30)</f>
        <v>0</v>
      </c>
      <c r="J32" s="18"/>
      <c r="K32" s="43">
        <f>SUM(K24:K30)</f>
        <v>0</v>
      </c>
    </row>
    <row r="33" spans="1:11" ht="16.5" thickTop="1" x14ac:dyDescent="0.25">
      <c r="A33" s="64"/>
      <c r="B33" s="103"/>
      <c r="C33" s="65"/>
      <c r="D33" s="65"/>
      <c r="E33" s="64"/>
      <c r="F33" s="64"/>
      <c r="G33" s="35"/>
      <c r="H33" s="35"/>
      <c r="I33" s="35"/>
      <c r="J33" s="18"/>
      <c r="K33" s="35"/>
    </row>
    <row r="34" spans="1:11" ht="16.5" thickBot="1" x14ac:dyDescent="0.3">
      <c r="A34" s="64"/>
      <c r="B34" s="103"/>
      <c r="C34" s="71" t="s">
        <v>242</v>
      </c>
      <c r="D34" s="65"/>
      <c r="E34" s="64"/>
      <c r="F34" s="64"/>
      <c r="G34" s="43">
        <f>G18-G32</f>
        <v>0</v>
      </c>
      <c r="H34" s="35"/>
      <c r="I34" s="43">
        <f>I18-I32</f>
        <v>0</v>
      </c>
      <c r="J34" s="18"/>
      <c r="K34" s="43">
        <f>K18-K32</f>
        <v>0</v>
      </c>
    </row>
    <row r="35" spans="1:11" ht="16.5" thickTop="1" x14ac:dyDescent="0.25">
      <c r="A35" s="64"/>
      <c r="B35" s="103"/>
      <c r="C35" s="64"/>
      <c r="D35" s="64"/>
      <c r="E35" s="64"/>
      <c r="F35" s="64"/>
      <c r="G35" s="73"/>
      <c r="H35" s="73"/>
      <c r="I35" s="73"/>
      <c r="J35" s="73"/>
      <c r="K35" s="19"/>
    </row>
    <row r="36" spans="1:11" x14ac:dyDescent="0.25">
      <c r="A36" s="64"/>
      <c r="B36" s="104"/>
      <c r="C36" s="64"/>
      <c r="D36" s="64"/>
      <c r="E36" s="64"/>
      <c r="F36" s="64"/>
      <c r="G36" s="73"/>
      <c r="H36" s="73"/>
      <c r="I36" s="73"/>
      <c r="J36" s="73"/>
      <c r="K36" s="19"/>
    </row>
    <row r="37" spans="1:11" x14ac:dyDescent="0.25">
      <c r="A37" s="64"/>
      <c r="B37" s="105"/>
      <c r="C37" s="64"/>
      <c r="D37" s="64"/>
      <c r="E37" s="64"/>
      <c r="F37" s="64"/>
      <c r="G37" s="73"/>
      <c r="H37" s="73"/>
      <c r="I37" s="73"/>
      <c r="J37" s="73"/>
      <c r="K37" s="19"/>
    </row>
    <row r="38" spans="1:11" x14ac:dyDescent="0.25">
      <c r="A38" s="64"/>
      <c r="B38" s="106"/>
      <c r="C38" s="64"/>
      <c r="D38" s="64"/>
      <c r="E38" s="64"/>
      <c r="F38" s="64"/>
      <c r="G38" s="73"/>
      <c r="H38" s="73"/>
      <c r="I38" s="73"/>
      <c r="J38" s="73"/>
      <c r="K38" s="19"/>
    </row>
    <row r="39" spans="1:11" x14ac:dyDescent="0.25">
      <c r="A39" s="64"/>
      <c r="B39" s="105"/>
      <c r="C39" s="64"/>
      <c r="D39" s="64"/>
      <c r="E39" s="64"/>
      <c r="F39" s="64"/>
      <c r="G39" s="73"/>
      <c r="H39" s="73"/>
      <c r="I39" s="73"/>
      <c r="J39" s="73"/>
      <c r="K39" s="19"/>
    </row>
    <row r="40" spans="1:11" x14ac:dyDescent="0.25">
      <c r="A40" s="64"/>
      <c r="B40" s="105"/>
      <c r="C40" s="64"/>
      <c r="D40" s="64"/>
      <c r="E40" s="64"/>
      <c r="F40" s="64"/>
      <c r="G40" s="73"/>
      <c r="H40" s="73"/>
      <c r="I40" s="73"/>
      <c r="J40" s="73"/>
      <c r="K40" s="19"/>
    </row>
    <row r="41" spans="1:11" x14ac:dyDescent="0.25">
      <c r="A41" s="64"/>
      <c r="B41" s="107"/>
      <c r="C41" s="64"/>
      <c r="D41" s="64"/>
      <c r="E41" s="64"/>
      <c r="F41" s="64"/>
      <c r="G41" s="73"/>
      <c r="H41" s="73"/>
      <c r="I41" s="73"/>
      <c r="J41" s="73"/>
      <c r="K41" s="19"/>
    </row>
    <row r="42" spans="1:11" x14ac:dyDescent="0.25">
      <c r="A42" s="64"/>
      <c r="B42" s="108"/>
      <c r="C42" s="64"/>
      <c r="D42" s="64"/>
      <c r="E42" s="64"/>
      <c r="F42" s="64"/>
      <c r="G42" s="73"/>
      <c r="H42" s="73"/>
      <c r="I42" s="73"/>
      <c r="J42" s="73"/>
      <c r="K42" s="19"/>
    </row>
    <row r="43" spans="1:11" x14ac:dyDescent="0.25">
      <c r="A43" s="64"/>
      <c r="B43" s="103"/>
      <c r="C43" s="64"/>
      <c r="D43" s="64"/>
      <c r="E43" s="64"/>
      <c r="F43" s="64"/>
      <c r="G43" s="73"/>
      <c r="H43" s="73"/>
      <c r="I43" s="73"/>
      <c r="J43" s="73"/>
      <c r="K43" s="19"/>
    </row>
    <row r="44" spans="1:11" x14ac:dyDescent="0.25">
      <c r="A44" s="64"/>
      <c r="B44" s="89"/>
      <c r="C44" s="64"/>
      <c r="D44" s="64"/>
      <c r="E44" s="64"/>
      <c r="F44" s="64"/>
      <c r="G44" s="73"/>
      <c r="H44" s="73"/>
      <c r="I44" s="73"/>
      <c r="J44" s="73"/>
      <c r="K44" s="19"/>
    </row>
    <row r="45" spans="1:11" x14ac:dyDescent="0.25">
      <c r="A45" s="64"/>
      <c r="B45" s="109"/>
      <c r="C45" s="64"/>
      <c r="D45" s="64"/>
      <c r="E45" s="64"/>
      <c r="F45" s="64"/>
      <c r="G45" s="73"/>
      <c r="H45" s="73"/>
      <c r="I45" s="73"/>
      <c r="J45" s="73"/>
      <c r="K45" s="19"/>
    </row>
    <row r="46" spans="1:11" x14ac:dyDescent="0.25">
      <c r="A46" s="64"/>
      <c r="B46" s="109"/>
      <c r="C46" s="64"/>
      <c r="D46" s="64"/>
      <c r="E46" s="64"/>
      <c r="F46" s="64"/>
      <c r="G46" s="73"/>
      <c r="H46" s="73"/>
      <c r="I46" s="73"/>
      <c r="J46" s="73"/>
      <c r="K46" s="19"/>
    </row>
    <row r="47" spans="1:11" x14ac:dyDescent="0.25">
      <c r="A47" s="67" t="s">
        <v>243</v>
      </c>
      <c r="B47" s="110"/>
      <c r="C47" s="74"/>
      <c r="D47" s="74"/>
      <c r="E47" s="74"/>
      <c r="F47" s="74"/>
      <c r="G47" s="75"/>
      <c r="H47" s="75"/>
      <c r="I47" s="75"/>
      <c r="J47" s="75"/>
      <c r="K47" s="92"/>
    </row>
    <row r="48" spans="1:11" x14ac:dyDescent="0.25">
      <c r="A48" s="67"/>
      <c r="B48" s="110"/>
      <c r="C48" s="74"/>
      <c r="D48" s="74"/>
      <c r="E48" s="74"/>
      <c r="F48" s="74"/>
      <c r="G48" s="75"/>
      <c r="H48" s="75"/>
      <c r="I48" s="75"/>
      <c r="J48" s="75"/>
      <c r="K48" s="92"/>
    </row>
    <row r="49" spans="1:11" x14ac:dyDescent="0.25">
      <c r="A49" s="132"/>
      <c r="B49" s="109"/>
      <c r="C49" s="64"/>
      <c r="D49" s="64"/>
      <c r="E49" s="64"/>
      <c r="F49" s="64"/>
      <c r="G49" s="73"/>
      <c r="H49" s="73"/>
      <c r="I49" s="73"/>
      <c r="J49" s="73"/>
      <c r="K49" s="19"/>
    </row>
    <row r="50" spans="1:11" ht="19.5" x14ac:dyDescent="0.35">
      <c r="A50" s="64"/>
      <c r="B50" s="111" t="s">
        <v>244</v>
      </c>
      <c r="C50" s="64"/>
      <c r="D50" s="64"/>
      <c r="E50" s="65"/>
      <c r="F50" s="65"/>
      <c r="G50" s="77"/>
      <c r="H50" s="77"/>
      <c r="I50" s="77"/>
      <c r="J50" s="77"/>
      <c r="K50" s="112" t="str">
        <f>K5</f>
        <v>FY 2026</v>
      </c>
    </row>
    <row r="51" spans="1:11" x14ac:dyDescent="0.25">
      <c r="A51" s="64"/>
      <c r="B51" s="103"/>
      <c r="C51" s="64"/>
      <c r="D51" s="64"/>
      <c r="E51" s="64"/>
      <c r="F51" s="64"/>
      <c r="G51" s="131" t="str">
        <f>G6</f>
        <v>FY 2026</v>
      </c>
      <c r="H51" s="131"/>
      <c r="I51" s="131" t="str">
        <f>I6</f>
        <v>FY 2025</v>
      </c>
      <c r="J51" s="79"/>
      <c r="K51" s="113" t="s">
        <v>34</v>
      </c>
    </row>
    <row r="52" spans="1:11" x14ac:dyDescent="0.25">
      <c r="A52" s="64"/>
      <c r="B52" s="103"/>
      <c r="C52" s="64"/>
      <c r="D52" s="64"/>
      <c r="E52" s="64"/>
      <c r="F52" s="64"/>
      <c r="G52" s="80" t="s">
        <v>37</v>
      </c>
      <c r="H52" s="80"/>
      <c r="I52" s="80" t="s">
        <v>38</v>
      </c>
      <c r="J52" s="81"/>
      <c r="K52" s="114" t="str">
        <f>K7</f>
        <v>FY 2025</v>
      </c>
    </row>
    <row r="53" spans="1:11" x14ac:dyDescent="0.25">
      <c r="A53" s="64"/>
      <c r="B53" s="103"/>
      <c r="C53" s="64"/>
      <c r="D53" s="64"/>
      <c r="E53" s="64"/>
      <c r="F53" s="64"/>
      <c r="G53" s="73"/>
      <c r="H53" s="73"/>
      <c r="I53" s="73"/>
      <c r="J53" s="73"/>
      <c r="K53" s="19"/>
    </row>
    <row r="54" spans="1:11" x14ac:dyDescent="0.25">
      <c r="A54" s="64"/>
      <c r="B54" s="72" t="s">
        <v>245</v>
      </c>
      <c r="C54" s="65"/>
      <c r="D54" s="64"/>
      <c r="E54" s="64"/>
      <c r="F54" s="64"/>
      <c r="G54" s="73"/>
      <c r="H54" s="73"/>
      <c r="I54" s="73"/>
      <c r="J54" s="73"/>
      <c r="K54" s="19"/>
    </row>
    <row r="55" spans="1:11" x14ac:dyDescent="0.25">
      <c r="A55" s="64"/>
      <c r="B55" s="72">
        <v>4111</v>
      </c>
      <c r="C55" s="132" t="s">
        <v>246</v>
      </c>
      <c r="D55" s="64"/>
      <c r="E55" s="64"/>
      <c r="F55" s="64"/>
      <c r="G55" s="25"/>
      <c r="H55" s="19"/>
      <c r="I55" s="25"/>
      <c r="J55" s="73"/>
      <c r="K55" s="40">
        <f t="shared" ref="K55:K64" si="1">G55-I55</f>
        <v>0</v>
      </c>
    </row>
    <row r="56" spans="1:11" x14ac:dyDescent="0.25">
      <c r="A56" s="64"/>
      <c r="B56" s="72">
        <v>4113</v>
      </c>
      <c r="C56" s="132" t="s">
        <v>247</v>
      </c>
      <c r="D56" s="64"/>
      <c r="E56" s="64"/>
      <c r="F56" s="64"/>
      <c r="G56" s="25"/>
      <c r="H56" s="19"/>
      <c r="I56" s="25"/>
      <c r="J56" s="73"/>
      <c r="K56" s="40">
        <f t="shared" si="1"/>
        <v>0</v>
      </c>
    </row>
    <row r="57" spans="1:11" x14ac:dyDescent="0.25">
      <c r="A57" s="64"/>
      <c r="B57" s="72">
        <v>4115</v>
      </c>
      <c r="C57" s="132" t="s">
        <v>248</v>
      </c>
      <c r="D57" s="64"/>
      <c r="E57" s="64"/>
      <c r="F57" s="64"/>
      <c r="G57" s="25"/>
      <c r="H57" s="19"/>
      <c r="I57" s="25"/>
      <c r="J57" s="73"/>
      <c r="K57" s="40">
        <f t="shared" si="1"/>
        <v>0</v>
      </c>
    </row>
    <row r="58" spans="1:11" x14ac:dyDescent="0.25">
      <c r="A58" s="64"/>
      <c r="B58" s="72">
        <v>4117</v>
      </c>
      <c r="C58" s="132" t="s">
        <v>249</v>
      </c>
      <c r="D58" s="64"/>
      <c r="E58" s="64"/>
      <c r="F58" s="64"/>
      <c r="G58" s="25"/>
      <c r="H58" s="19"/>
      <c r="I58" s="25"/>
      <c r="J58" s="73"/>
      <c r="K58" s="40">
        <f t="shared" si="1"/>
        <v>0</v>
      </c>
    </row>
    <row r="59" spans="1:11" x14ac:dyDescent="0.25">
      <c r="A59" s="64"/>
      <c r="B59" s="72">
        <v>4118</v>
      </c>
      <c r="C59" s="132" t="s">
        <v>250</v>
      </c>
      <c r="D59" s="64"/>
      <c r="E59" s="64"/>
      <c r="F59" s="64"/>
      <c r="G59" s="25"/>
      <c r="H59" s="19"/>
      <c r="I59" s="25"/>
      <c r="J59" s="73"/>
      <c r="K59" s="40">
        <f t="shared" si="1"/>
        <v>0</v>
      </c>
    </row>
    <row r="60" spans="1:11" x14ac:dyDescent="0.25">
      <c r="A60" s="64"/>
      <c r="B60" s="72">
        <v>4119</v>
      </c>
      <c r="C60" s="132" t="s">
        <v>251</v>
      </c>
      <c r="D60" s="64"/>
      <c r="E60" s="64"/>
      <c r="F60" s="64"/>
      <c r="G60" s="25"/>
      <c r="H60" s="19"/>
      <c r="I60" s="25"/>
      <c r="J60" s="73"/>
      <c r="K60" s="40">
        <f t="shared" si="1"/>
        <v>0</v>
      </c>
    </row>
    <row r="61" spans="1:11" x14ac:dyDescent="0.25">
      <c r="A61" s="64"/>
      <c r="B61" s="72">
        <v>4120</v>
      </c>
      <c r="C61" s="132" t="s">
        <v>252</v>
      </c>
      <c r="D61" s="64"/>
      <c r="E61" s="64"/>
      <c r="F61" s="64"/>
      <c r="G61" s="25"/>
      <c r="H61" s="19"/>
      <c r="I61" s="25"/>
      <c r="J61" s="73"/>
      <c r="K61" s="40">
        <f t="shared" si="1"/>
        <v>0</v>
      </c>
    </row>
    <row r="62" spans="1:11" x14ac:dyDescent="0.25">
      <c r="A62" s="64"/>
      <c r="B62" s="72">
        <v>4121</v>
      </c>
      <c r="C62" s="132" t="s">
        <v>253</v>
      </c>
      <c r="D62" s="64"/>
      <c r="E62" s="64"/>
      <c r="F62" s="64"/>
      <c r="G62" s="25"/>
      <c r="H62" s="19"/>
      <c r="I62" s="25"/>
      <c r="J62" s="73"/>
      <c r="K62" s="40">
        <f t="shared" si="1"/>
        <v>0</v>
      </c>
    </row>
    <row r="63" spans="1:11" x14ac:dyDescent="0.25">
      <c r="A63" s="64"/>
      <c r="B63" s="72">
        <v>4125</v>
      </c>
      <c r="C63" s="132" t="s">
        <v>125</v>
      </c>
      <c r="D63" s="13"/>
      <c r="E63" s="13"/>
      <c r="F63" s="64"/>
      <c r="G63" s="25"/>
      <c r="H63" s="19"/>
      <c r="I63" s="25"/>
      <c r="J63" s="73"/>
      <c r="K63" s="40">
        <f t="shared" si="1"/>
        <v>0</v>
      </c>
    </row>
    <row r="64" spans="1:11" x14ac:dyDescent="0.25">
      <c r="A64" s="64"/>
      <c r="B64" s="103"/>
      <c r="C64" s="13"/>
      <c r="D64" s="13"/>
      <c r="E64" s="13"/>
      <c r="F64" s="64"/>
      <c r="G64" s="25"/>
      <c r="H64" s="19"/>
      <c r="I64" s="25"/>
      <c r="J64" s="73"/>
      <c r="K64" s="40">
        <f t="shared" si="1"/>
        <v>0</v>
      </c>
    </row>
    <row r="65" spans="1:11" x14ac:dyDescent="0.25">
      <c r="A65" s="64"/>
      <c r="B65" s="103"/>
      <c r="C65" s="64"/>
      <c r="D65" s="64"/>
      <c r="E65" s="64"/>
      <c r="F65" s="64"/>
      <c r="G65" s="73"/>
      <c r="H65" s="73"/>
      <c r="I65" s="73"/>
      <c r="J65" s="73"/>
      <c r="K65" s="19"/>
    </row>
    <row r="66" spans="1:11" ht="16.5" thickBot="1" x14ac:dyDescent="0.3">
      <c r="A66" s="64"/>
      <c r="B66" s="109"/>
      <c r="C66" s="71" t="s">
        <v>254</v>
      </c>
      <c r="D66" s="65"/>
      <c r="E66" s="65"/>
      <c r="F66" s="65"/>
      <c r="G66" s="43">
        <f>SUM(G55:G64)</f>
        <v>0</v>
      </c>
      <c r="H66" s="35"/>
      <c r="I66" s="43">
        <f>SUM(I55:I64)</f>
        <v>0</v>
      </c>
      <c r="J66" s="18"/>
      <c r="K66" s="43">
        <f>SUM(K55:K64)</f>
        <v>0</v>
      </c>
    </row>
    <row r="67" spans="1:11" ht="16.5" thickTop="1" x14ac:dyDescent="0.25">
      <c r="A67" s="64"/>
      <c r="B67" s="103"/>
      <c r="C67" s="64"/>
      <c r="D67" s="64"/>
      <c r="E67" s="64"/>
      <c r="F67" s="64"/>
      <c r="G67" s="73"/>
      <c r="H67" s="73"/>
      <c r="I67" s="73"/>
      <c r="J67" s="73"/>
      <c r="K67" s="19"/>
    </row>
    <row r="68" spans="1:11" x14ac:dyDescent="0.25">
      <c r="A68" s="64"/>
      <c r="B68" s="72" t="s">
        <v>255</v>
      </c>
      <c r="C68" s="65"/>
      <c r="D68" s="65"/>
      <c r="E68" s="64"/>
      <c r="F68" s="64"/>
      <c r="G68" s="73"/>
      <c r="H68" s="73"/>
      <c r="I68" s="73"/>
      <c r="J68" s="73"/>
      <c r="K68" s="19"/>
    </row>
    <row r="69" spans="1:11" x14ac:dyDescent="0.25">
      <c r="A69" s="64"/>
      <c r="B69" s="72">
        <v>4151</v>
      </c>
      <c r="C69" s="132" t="s">
        <v>256</v>
      </c>
      <c r="D69" s="64"/>
      <c r="E69" s="64"/>
      <c r="F69" s="64"/>
      <c r="G69" s="25"/>
      <c r="H69" s="19"/>
      <c r="I69" s="25"/>
      <c r="J69" s="73"/>
      <c r="K69" s="40">
        <f t="shared" ref="K69:K74" si="2">G69-I69</f>
        <v>0</v>
      </c>
    </row>
    <row r="70" spans="1:11" x14ac:dyDescent="0.25">
      <c r="A70" s="64"/>
      <c r="B70" s="72">
        <v>4158</v>
      </c>
      <c r="C70" s="132" t="s">
        <v>257</v>
      </c>
      <c r="D70" s="64"/>
      <c r="E70" s="64"/>
      <c r="F70" s="64"/>
      <c r="G70" s="25"/>
      <c r="H70" s="19"/>
      <c r="I70" s="25"/>
      <c r="J70" s="73"/>
      <c r="K70" s="40">
        <f t="shared" si="2"/>
        <v>0</v>
      </c>
    </row>
    <row r="71" spans="1:11" x14ac:dyDescent="0.25">
      <c r="A71" s="64"/>
      <c r="B71" s="72">
        <v>4159</v>
      </c>
      <c r="C71" s="132" t="s">
        <v>258</v>
      </c>
      <c r="D71" s="64"/>
      <c r="E71" s="64"/>
      <c r="F71" s="64"/>
      <c r="G71" s="25"/>
      <c r="H71" s="19"/>
      <c r="I71" s="25"/>
      <c r="J71" s="73"/>
      <c r="K71" s="40">
        <f t="shared" si="2"/>
        <v>0</v>
      </c>
    </row>
    <row r="72" spans="1:11" x14ac:dyDescent="0.25">
      <c r="A72" s="64"/>
      <c r="B72" s="72">
        <v>4160</v>
      </c>
      <c r="C72" s="132" t="s">
        <v>259</v>
      </c>
      <c r="D72" s="64"/>
      <c r="E72" s="64"/>
      <c r="F72" s="64"/>
      <c r="G72" s="25"/>
      <c r="H72" s="19"/>
      <c r="I72" s="25"/>
      <c r="J72" s="73"/>
      <c r="K72" s="40">
        <f t="shared" si="2"/>
        <v>0</v>
      </c>
    </row>
    <row r="73" spans="1:11" x14ac:dyDescent="0.25">
      <c r="A73" s="64"/>
      <c r="B73" s="72">
        <v>4161</v>
      </c>
      <c r="C73" s="132" t="s">
        <v>260</v>
      </c>
      <c r="D73" s="64"/>
      <c r="E73" s="64"/>
      <c r="F73" s="64"/>
      <c r="G73" s="25"/>
      <c r="H73" s="19"/>
      <c r="I73" s="25"/>
      <c r="J73" s="73"/>
      <c r="K73" s="40">
        <f t="shared" si="2"/>
        <v>0</v>
      </c>
    </row>
    <row r="74" spans="1:11" x14ac:dyDescent="0.25">
      <c r="A74" s="64"/>
      <c r="B74" s="72">
        <v>4165</v>
      </c>
      <c r="C74" s="132" t="s">
        <v>261</v>
      </c>
      <c r="D74" s="64"/>
      <c r="E74" s="64"/>
      <c r="F74" s="64"/>
      <c r="G74" s="25"/>
      <c r="H74" s="19"/>
      <c r="I74" s="25"/>
      <c r="J74" s="73"/>
      <c r="K74" s="40">
        <f t="shared" si="2"/>
        <v>0</v>
      </c>
    </row>
    <row r="75" spans="1:11" x14ac:dyDescent="0.25">
      <c r="A75" s="64"/>
      <c r="B75" s="103"/>
      <c r="C75" s="64"/>
      <c r="D75" s="64"/>
      <c r="E75" s="64"/>
      <c r="F75" s="64"/>
      <c r="G75" s="73"/>
      <c r="H75" s="73"/>
      <c r="I75" s="73"/>
      <c r="J75" s="73"/>
      <c r="K75" s="19"/>
    </row>
    <row r="76" spans="1:11" ht="16.5" thickBot="1" x14ac:dyDescent="0.3">
      <c r="A76" s="64"/>
      <c r="B76" s="109"/>
      <c r="C76" s="71" t="s">
        <v>262</v>
      </c>
      <c r="D76" s="65"/>
      <c r="E76" s="65"/>
      <c r="F76" s="65"/>
      <c r="G76" s="43">
        <f>SUM(G69:G74)</f>
        <v>0</v>
      </c>
      <c r="H76" s="35"/>
      <c r="I76" s="43">
        <f>SUM(I69:I74)</f>
        <v>0</v>
      </c>
      <c r="J76" s="18"/>
      <c r="K76" s="43">
        <f>SUM(K69:K74)</f>
        <v>0</v>
      </c>
    </row>
    <row r="77" spans="1:11" ht="16.5" thickTop="1" x14ac:dyDescent="0.25">
      <c r="A77" s="64"/>
      <c r="B77" s="103"/>
      <c r="C77" s="64"/>
      <c r="D77" s="64"/>
      <c r="E77" s="64"/>
      <c r="F77" s="64"/>
      <c r="G77" s="73"/>
      <c r="H77" s="73"/>
      <c r="I77" s="73"/>
      <c r="J77" s="73"/>
      <c r="K77" s="19"/>
    </row>
    <row r="78" spans="1:11" x14ac:dyDescent="0.25">
      <c r="A78" s="64"/>
      <c r="B78" s="72" t="s">
        <v>263</v>
      </c>
      <c r="C78" s="65"/>
      <c r="D78" s="65"/>
      <c r="E78" s="64"/>
      <c r="F78" s="64"/>
      <c r="G78" s="73"/>
      <c r="H78" s="73"/>
      <c r="I78" s="73"/>
      <c r="J78" s="73"/>
      <c r="K78" s="19"/>
    </row>
    <row r="79" spans="1:11" x14ac:dyDescent="0.25">
      <c r="A79" s="64"/>
      <c r="B79" s="72">
        <v>4177</v>
      </c>
      <c r="C79" s="132" t="s">
        <v>264</v>
      </c>
      <c r="D79" s="64"/>
      <c r="E79" s="64"/>
      <c r="F79" s="64"/>
      <c r="G79" s="25"/>
      <c r="H79" s="19"/>
      <c r="I79" s="25"/>
      <c r="J79" s="73"/>
      <c r="K79" s="40">
        <f t="shared" ref="K79:K85" si="3">G79-I79</f>
        <v>0</v>
      </c>
    </row>
    <row r="80" spans="1:11" x14ac:dyDescent="0.25">
      <c r="A80" s="64"/>
      <c r="B80" s="72">
        <v>4178</v>
      </c>
      <c r="C80" s="132" t="s">
        <v>265</v>
      </c>
      <c r="D80" s="64"/>
      <c r="E80" s="64"/>
      <c r="F80" s="64"/>
      <c r="G80" s="25"/>
      <c r="H80" s="19"/>
      <c r="I80" s="25"/>
      <c r="J80" s="73"/>
      <c r="K80" s="40">
        <f t="shared" si="3"/>
        <v>0</v>
      </c>
    </row>
    <row r="81" spans="1:11" x14ac:dyDescent="0.25">
      <c r="A81" s="64"/>
      <c r="B81" s="72">
        <v>4179</v>
      </c>
      <c r="C81" s="132" t="s">
        <v>266</v>
      </c>
      <c r="D81" s="64"/>
      <c r="E81" s="64"/>
      <c r="F81" s="64"/>
      <c r="G81" s="25"/>
      <c r="H81" s="19"/>
      <c r="I81" s="25"/>
      <c r="J81" s="73"/>
      <c r="K81" s="40">
        <f t="shared" si="3"/>
        <v>0</v>
      </c>
    </row>
    <row r="82" spans="1:11" x14ac:dyDescent="0.25">
      <c r="A82" s="64"/>
      <c r="B82" s="72">
        <v>4181</v>
      </c>
      <c r="C82" s="132" t="s">
        <v>267</v>
      </c>
      <c r="D82" s="64"/>
      <c r="E82" s="64"/>
      <c r="F82" s="64"/>
      <c r="G82" s="25"/>
      <c r="H82" s="19"/>
      <c r="I82" s="25"/>
      <c r="J82" s="73"/>
      <c r="K82" s="40">
        <f t="shared" si="3"/>
        <v>0</v>
      </c>
    </row>
    <row r="83" spans="1:11" x14ac:dyDescent="0.25">
      <c r="A83" s="64"/>
      <c r="B83" s="72">
        <v>4182</v>
      </c>
      <c r="C83" s="132" t="s">
        <v>268</v>
      </c>
      <c r="D83" s="64"/>
      <c r="E83" s="64"/>
      <c r="F83" s="64"/>
      <c r="G83" s="25"/>
      <c r="H83" s="19"/>
      <c r="I83" s="25"/>
      <c r="J83" s="73"/>
      <c r="K83" s="40">
        <f t="shared" si="3"/>
        <v>0</v>
      </c>
    </row>
    <row r="84" spans="1:11" x14ac:dyDescent="0.25">
      <c r="A84" s="64"/>
      <c r="B84" s="72">
        <v>4183</v>
      </c>
      <c r="C84" s="132" t="s">
        <v>269</v>
      </c>
      <c r="D84" s="64"/>
      <c r="E84" s="64"/>
      <c r="F84" s="64"/>
      <c r="G84" s="25"/>
      <c r="H84" s="19"/>
      <c r="I84" s="25"/>
      <c r="J84" s="73"/>
      <c r="K84" s="40">
        <f t="shared" si="3"/>
        <v>0</v>
      </c>
    </row>
    <row r="85" spans="1:11" x14ac:dyDescent="0.25">
      <c r="A85" s="64"/>
      <c r="B85" s="103"/>
      <c r="C85" s="13"/>
      <c r="D85" s="60"/>
      <c r="E85" s="13"/>
      <c r="F85" s="64"/>
      <c r="G85" s="25"/>
      <c r="H85" s="19"/>
      <c r="I85" s="25"/>
      <c r="J85" s="73"/>
      <c r="K85" s="40">
        <f t="shared" si="3"/>
        <v>0</v>
      </c>
    </row>
    <row r="86" spans="1:11" x14ac:dyDescent="0.25">
      <c r="A86" s="64"/>
      <c r="B86" s="103"/>
      <c r="C86" s="64"/>
      <c r="D86" s="64"/>
      <c r="E86" s="64"/>
      <c r="F86" s="64"/>
      <c r="G86" s="73"/>
      <c r="H86" s="73"/>
      <c r="I86" s="73"/>
      <c r="J86" s="73"/>
      <c r="K86" s="19"/>
    </row>
    <row r="87" spans="1:11" ht="16.5" thickBot="1" x14ac:dyDescent="0.3">
      <c r="A87" s="64"/>
      <c r="B87" s="109"/>
      <c r="C87" s="71" t="s">
        <v>270</v>
      </c>
      <c r="D87" s="65"/>
      <c r="E87" s="65"/>
      <c r="F87" s="65"/>
      <c r="G87" s="43">
        <f>SUM(G79:G85)</f>
        <v>0</v>
      </c>
      <c r="H87" s="35"/>
      <c r="I87" s="43">
        <f>SUM(I79:I85)</f>
        <v>0</v>
      </c>
      <c r="J87" s="18"/>
      <c r="K87" s="43">
        <f>SUM(K79:K85)</f>
        <v>0</v>
      </c>
    </row>
    <row r="88" spans="1:11" ht="16.5" thickTop="1" x14ac:dyDescent="0.25">
      <c r="A88" s="64"/>
      <c r="B88" s="103"/>
      <c r="C88" s="64"/>
      <c r="D88" s="64"/>
      <c r="E88" s="64"/>
      <c r="F88" s="64"/>
      <c r="G88" s="73"/>
      <c r="H88" s="73"/>
      <c r="I88" s="73"/>
      <c r="J88" s="73"/>
      <c r="K88" s="19"/>
    </row>
    <row r="89" spans="1:11" x14ac:dyDescent="0.25">
      <c r="A89" s="64"/>
      <c r="B89" s="72" t="s">
        <v>271</v>
      </c>
      <c r="C89" s="65"/>
      <c r="D89" s="65"/>
      <c r="E89" s="64"/>
      <c r="F89" s="64"/>
      <c r="G89" s="73"/>
      <c r="H89" s="73"/>
      <c r="I89" s="73"/>
      <c r="J89" s="73"/>
      <c r="K89" s="19"/>
    </row>
    <row r="90" spans="1:11" x14ac:dyDescent="0.25">
      <c r="A90" s="64"/>
      <c r="B90" s="72">
        <v>4185</v>
      </c>
      <c r="C90" s="132" t="s">
        <v>272</v>
      </c>
      <c r="D90" s="64"/>
      <c r="E90" s="64"/>
      <c r="F90" s="64"/>
      <c r="G90" s="25"/>
      <c r="H90" s="19"/>
      <c r="I90" s="25"/>
      <c r="J90" s="73"/>
      <c r="K90" s="40">
        <f>G90-I90</f>
        <v>0</v>
      </c>
    </row>
    <row r="91" spans="1:11" x14ac:dyDescent="0.25">
      <c r="A91" s="64"/>
      <c r="B91" s="72">
        <v>4187</v>
      </c>
      <c r="C91" s="132" t="s">
        <v>273</v>
      </c>
      <c r="D91" s="64"/>
      <c r="E91" s="64"/>
      <c r="F91" s="64"/>
      <c r="G91" s="25"/>
      <c r="H91" s="19"/>
      <c r="I91" s="25"/>
      <c r="J91" s="73"/>
      <c r="K91" s="40">
        <f>G91-I91</f>
        <v>0</v>
      </c>
    </row>
    <row r="92" spans="1:11" x14ac:dyDescent="0.25">
      <c r="A92" s="64"/>
      <c r="B92" s="72">
        <v>4195</v>
      </c>
      <c r="C92" s="132" t="s">
        <v>274</v>
      </c>
      <c r="D92" s="64"/>
      <c r="E92" s="64"/>
      <c r="F92" s="64"/>
      <c r="G92" s="25"/>
      <c r="H92" s="19"/>
      <c r="I92" s="25"/>
      <c r="J92" s="73"/>
      <c r="K92" s="40">
        <f>G92-I92</f>
        <v>0</v>
      </c>
    </row>
    <row r="93" spans="1:11" x14ac:dyDescent="0.25">
      <c r="A93" s="64"/>
      <c r="B93" s="72">
        <v>4198</v>
      </c>
      <c r="C93" s="132" t="s">
        <v>275</v>
      </c>
      <c r="D93" s="64"/>
      <c r="E93" s="64"/>
      <c r="F93" s="64"/>
      <c r="G93" s="25"/>
      <c r="H93" s="19"/>
      <c r="I93" s="25"/>
      <c r="J93" s="73"/>
      <c r="K93" s="40">
        <f>G93-I93</f>
        <v>0</v>
      </c>
    </row>
    <row r="94" spans="1:11" x14ac:dyDescent="0.25">
      <c r="A94" s="64"/>
      <c r="B94" s="115"/>
      <c r="C94" s="64"/>
      <c r="D94" s="64"/>
      <c r="E94" s="64"/>
      <c r="F94" s="64"/>
      <c r="G94" s="73"/>
      <c r="H94" s="73"/>
      <c r="I94" s="73"/>
      <c r="J94" s="73"/>
      <c r="K94" s="19"/>
    </row>
    <row r="95" spans="1:11" ht="16.5" thickBot="1" x14ac:dyDescent="0.3">
      <c r="A95" s="64"/>
      <c r="B95" s="115"/>
      <c r="C95" s="71" t="s">
        <v>276</v>
      </c>
      <c r="D95" s="64"/>
      <c r="E95" s="64"/>
      <c r="F95" s="64"/>
      <c r="G95" s="43">
        <f>SUM(G90:G93)</f>
        <v>0</v>
      </c>
      <c r="H95" s="35"/>
      <c r="I95" s="43">
        <f>SUM(I90:I93)</f>
        <v>0</v>
      </c>
      <c r="J95" s="18"/>
      <c r="K95" s="43">
        <f>SUM(K90:K93)</f>
        <v>0</v>
      </c>
    </row>
    <row r="96" spans="1:11" ht="16.5" thickTop="1" x14ac:dyDescent="0.25">
      <c r="A96" s="64"/>
      <c r="B96" s="115"/>
      <c r="C96" s="71" t="s">
        <v>3</v>
      </c>
      <c r="D96" s="64"/>
      <c r="E96" s="64"/>
      <c r="F96" s="64"/>
      <c r="G96" s="18"/>
      <c r="H96" s="18"/>
      <c r="I96" s="18"/>
      <c r="J96" s="18"/>
      <c r="K96" s="35"/>
    </row>
    <row r="97" spans="1:11" x14ac:dyDescent="0.25">
      <c r="A97" s="64"/>
      <c r="B97" s="72">
        <v>4100</v>
      </c>
      <c r="C97" s="71" t="s">
        <v>277</v>
      </c>
      <c r="D97" s="65"/>
      <c r="E97" s="65"/>
      <c r="F97" s="65"/>
      <c r="G97" s="18"/>
      <c r="H97" s="18"/>
      <c r="I97" s="18"/>
      <c r="J97" s="18"/>
      <c r="K97" s="35"/>
    </row>
    <row r="98" spans="1:11" ht="16.5" thickBot="1" x14ac:dyDescent="0.3">
      <c r="A98" s="64"/>
      <c r="B98" s="116"/>
      <c r="C98" s="71" t="s">
        <v>278</v>
      </c>
      <c r="D98" s="64"/>
      <c r="E98" s="64"/>
      <c r="F98" s="64"/>
      <c r="G98" s="43">
        <f>G66+G76+G87+G95</f>
        <v>0</v>
      </c>
      <c r="H98" s="35"/>
      <c r="I98" s="43">
        <f>I66+I76+I87+I95</f>
        <v>0</v>
      </c>
      <c r="J98" s="18"/>
      <c r="K98" s="43">
        <f>K66+K76+K87+K95</f>
        <v>0</v>
      </c>
    </row>
    <row r="99" spans="1:11" ht="16.5" thickTop="1" x14ac:dyDescent="0.25">
      <c r="A99" s="64"/>
      <c r="B99" s="116"/>
      <c r="C99" s="64"/>
      <c r="D99" s="64"/>
      <c r="E99" s="64"/>
      <c r="F99" s="64"/>
      <c r="G99" s="73"/>
      <c r="H99" s="73"/>
      <c r="I99" s="73"/>
      <c r="J99" s="73"/>
      <c r="K99" s="19"/>
    </row>
    <row r="100" spans="1:11" x14ac:dyDescent="0.25">
      <c r="A100" s="64"/>
      <c r="B100" s="116"/>
      <c r="C100" s="74"/>
      <c r="D100" s="74"/>
      <c r="E100" s="74"/>
      <c r="F100" s="74"/>
      <c r="G100" s="71" t="s">
        <v>279</v>
      </c>
      <c r="H100" s="75"/>
      <c r="I100" s="75"/>
      <c r="J100" s="75"/>
      <c r="K100" s="92"/>
    </row>
    <row r="101" spans="1:11" ht="19.5" x14ac:dyDescent="0.35">
      <c r="A101" s="132"/>
      <c r="B101" s="111" t="s">
        <v>280</v>
      </c>
      <c r="C101" s="64"/>
      <c r="D101" s="64"/>
      <c r="E101" s="64"/>
      <c r="F101" s="64"/>
      <c r="G101" s="77"/>
      <c r="H101" s="77"/>
      <c r="I101" s="77"/>
      <c r="J101" s="77"/>
      <c r="K101" s="112" t="str">
        <f>K5</f>
        <v>FY 2026</v>
      </c>
    </row>
    <row r="102" spans="1:11" x14ac:dyDescent="0.25">
      <c r="A102" s="64"/>
      <c r="B102" s="116"/>
      <c r="C102" s="64"/>
      <c r="D102" s="64"/>
      <c r="E102" s="64"/>
      <c r="F102" s="64"/>
      <c r="G102" s="131" t="str">
        <f>G6</f>
        <v>FY 2026</v>
      </c>
      <c r="H102" s="131"/>
      <c r="I102" s="131" t="str">
        <f>I6</f>
        <v>FY 2025</v>
      </c>
      <c r="J102" s="79"/>
      <c r="K102" s="113" t="s">
        <v>34</v>
      </c>
    </row>
    <row r="103" spans="1:11" x14ac:dyDescent="0.25">
      <c r="A103" s="64"/>
      <c r="B103" s="116"/>
      <c r="C103" s="64"/>
      <c r="D103" s="64"/>
      <c r="E103" s="64"/>
      <c r="F103" s="64"/>
      <c r="G103" s="80" t="s">
        <v>37</v>
      </c>
      <c r="H103" s="80"/>
      <c r="I103" s="80" t="s">
        <v>38</v>
      </c>
      <c r="J103" s="81"/>
      <c r="K103" s="114" t="str">
        <f>K7</f>
        <v>FY 2025</v>
      </c>
    </row>
    <row r="104" spans="1:11" x14ac:dyDescent="0.25">
      <c r="A104" s="64"/>
      <c r="B104" s="72" t="s">
        <v>281</v>
      </c>
      <c r="C104" s="64"/>
      <c r="D104" s="64"/>
      <c r="E104" s="64"/>
      <c r="F104" s="64"/>
      <c r="G104" s="73"/>
      <c r="H104" s="73"/>
      <c r="I104" s="73"/>
      <c r="J104" s="73"/>
      <c r="K104" s="19"/>
    </row>
    <row r="105" spans="1:11" x14ac:dyDescent="0.25">
      <c r="A105" s="64"/>
      <c r="B105" s="72">
        <v>4211</v>
      </c>
      <c r="C105" s="132" t="s">
        <v>282</v>
      </c>
      <c r="D105" s="64"/>
      <c r="E105" s="64"/>
      <c r="F105" s="64"/>
      <c r="G105" s="25"/>
      <c r="H105" s="19"/>
      <c r="I105" s="25"/>
      <c r="J105" s="73"/>
      <c r="K105" s="40">
        <f t="shared" ref="K105:K117" si="4">G105-I105</f>
        <v>0</v>
      </c>
    </row>
    <row r="106" spans="1:11" x14ac:dyDescent="0.25">
      <c r="A106" s="64"/>
      <c r="B106" s="72">
        <v>4213</v>
      </c>
      <c r="C106" s="132" t="s">
        <v>283</v>
      </c>
      <c r="D106" s="64"/>
      <c r="E106" s="64"/>
      <c r="F106" s="64"/>
      <c r="G106" s="25"/>
      <c r="H106" s="19"/>
      <c r="I106" s="25"/>
      <c r="J106" s="73"/>
      <c r="K106" s="40">
        <f t="shared" si="4"/>
        <v>0</v>
      </c>
    </row>
    <row r="107" spans="1:11" x14ac:dyDescent="0.25">
      <c r="A107" s="64"/>
      <c r="B107" s="72">
        <v>4215</v>
      </c>
      <c r="C107" s="132" t="s">
        <v>284</v>
      </c>
      <c r="D107" s="64"/>
      <c r="E107" s="64"/>
      <c r="F107" s="64"/>
      <c r="G107" s="25"/>
      <c r="H107" s="19"/>
      <c r="I107" s="25"/>
      <c r="J107" s="73"/>
      <c r="K107" s="40">
        <f t="shared" si="4"/>
        <v>0</v>
      </c>
    </row>
    <row r="108" spans="1:11" x14ac:dyDescent="0.25">
      <c r="A108" s="64"/>
      <c r="B108" s="72">
        <v>4220</v>
      </c>
      <c r="C108" s="132" t="s">
        <v>285</v>
      </c>
      <c r="D108" s="64"/>
      <c r="E108" s="64"/>
      <c r="F108" s="64"/>
      <c r="G108" s="25"/>
      <c r="H108" s="19"/>
      <c r="I108" s="25"/>
      <c r="J108" s="73"/>
      <c r="K108" s="40">
        <f t="shared" si="4"/>
        <v>0</v>
      </c>
    </row>
    <row r="109" spans="1:11" x14ac:dyDescent="0.25">
      <c r="A109" s="64"/>
      <c r="B109" s="72">
        <v>4222</v>
      </c>
      <c r="C109" s="132" t="s">
        <v>286</v>
      </c>
      <c r="D109" s="64"/>
      <c r="E109" s="64"/>
      <c r="F109" s="64"/>
      <c r="G109" s="25"/>
      <c r="H109" s="19"/>
      <c r="I109" s="25"/>
      <c r="J109" s="73"/>
      <c r="K109" s="40">
        <f t="shared" si="4"/>
        <v>0</v>
      </c>
    </row>
    <row r="110" spans="1:11" x14ac:dyDescent="0.25">
      <c r="A110" s="64"/>
      <c r="B110" s="72">
        <v>4240</v>
      </c>
      <c r="C110" s="132" t="s">
        <v>287</v>
      </c>
      <c r="D110" s="64"/>
      <c r="E110" s="64"/>
      <c r="F110" s="64"/>
      <c r="G110" s="25"/>
      <c r="H110" s="19"/>
      <c r="I110" s="25"/>
      <c r="J110" s="73"/>
      <c r="K110" s="40">
        <f t="shared" si="4"/>
        <v>0</v>
      </c>
    </row>
    <row r="111" spans="1:11" x14ac:dyDescent="0.25">
      <c r="A111" s="64"/>
      <c r="B111" s="72">
        <v>4251</v>
      </c>
      <c r="C111" s="132" t="s">
        <v>288</v>
      </c>
      <c r="D111" s="64"/>
      <c r="E111" s="64"/>
      <c r="F111" s="64"/>
      <c r="G111" s="25"/>
      <c r="H111" s="19"/>
      <c r="I111" s="25"/>
      <c r="J111" s="73"/>
      <c r="K111" s="40">
        <f t="shared" si="4"/>
        <v>0</v>
      </c>
    </row>
    <row r="112" spans="1:11" x14ac:dyDescent="0.25">
      <c r="A112" s="64"/>
      <c r="B112" s="72">
        <v>4253</v>
      </c>
      <c r="C112" s="132" t="s">
        <v>289</v>
      </c>
      <c r="D112" s="64"/>
      <c r="E112" s="64"/>
      <c r="F112" s="64"/>
      <c r="G112" s="25"/>
      <c r="H112" s="19"/>
      <c r="I112" s="25"/>
      <c r="J112" s="73"/>
      <c r="K112" s="40">
        <f t="shared" si="4"/>
        <v>0</v>
      </c>
    </row>
    <row r="113" spans="1:11" x14ac:dyDescent="0.25">
      <c r="A113" s="64"/>
      <c r="B113" s="72">
        <v>4255</v>
      </c>
      <c r="C113" s="132" t="s">
        <v>290</v>
      </c>
      <c r="D113" s="64"/>
      <c r="E113" s="64"/>
      <c r="F113" s="64"/>
      <c r="G113" s="25"/>
      <c r="H113" s="19"/>
      <c r="I113" s="25"/>
      <c r="J113" s="73"/>
      <c r="K113" s="40">
        <f t="shared" si="4"/>
        <v>0</v>
      </c>
    </row>
    <row r="114" spans="1:11" x14ac:dyDescent="0.25">
      <c r="A114" s="64"/>
      <c r="B114" s="72">
        <v>4259</v>
      </c>
      <c r="C114" s="132" t="s">
        <v>291</v>
      </c>
      <c r="D114" s="64"/>
      <c r="E114" s="64"/>
      <c r="F114" s="64"/>
      <c r="G114" s="25"/>
      <c r="H114" s="19"/>
      <c r="I114" s="25"/>
      <c r="J114" s="73"/>
      <c r="K114" s="40">
        <f t="shared" si="4"/>
        <v>0</v>
      </c>
    </row>
    <row r="115" spans="1:11" x14ac:dyDescent="0.25">
      <c r="A115" s="64"/>
      <c r="B115" s="72">
        <v>4290</v>
      </c>
      <c r="C115" s="132" t="s">
        <v>125</v>
      </c>
      <c r="D115" s="13"/>
      <c r="E115" s="13"/>
      <c r="F115" s="64"/>
      <c r="G115" s="25"/>
      <c r="H115" s="19"/>
      <c r="I115" s="25"/>
      <c r="J115" s="73"/>
      <c r="K115" s="40">
        <f t="shared" si="4"/>
        <v>0</v>
      </c>
    </row>
    <row r="116" spans="1:11" x14ac:dyDescent="0.25">
      <c r="A116" s="64"/>
      <c r="B116" s="116"/>
      <c r="C116" s="13"/>
      <c r="D116" s="13"/>
      <c r="E116" s="13"/>
      <c r="F116" s="64"/>
      <c r="G116" s="25"/>
      <c r="H116" s="19"/>
      <c r="I116" s="25"/>
      <c r="J116" s="73"/>
      <c r="K116" s="40">
        <f t="shared" si="4"/>
        <v>0</v>
      </c>
    </row>
    <row r="117" spans="1:11" x14ac:dyDescent="0.25">
      <c r="A117" s="64"/>
      <c r="B117" s="116"/>
      <c r="C117" s="13"/>
      <c r="D117" s="13"/>
      <c r="E117" s="13"/>
      <c r="F117" s="64"/>
      <c r="G117" s="25"/>
      <c r="H117" s="19"/>
      <c r="I117" s="25"/>
      <c r="J117" s="73"/>
      <c r="K117" s="40">
        <f t="shared" si="4"/>
        <v>0</v>
      </c>
    </row>
    <row r="118" spans="1:11" x14ac:dyDescent="0.25">
      <c r="A118" s="64"/>
      <c r="B118" s="116"/>
      <c r="C118" s="64"/>
      <c r="D118" s="64"/>
      <c r="E118" s="64"/>
      <c r="F118" s="64"/>
      <c r="G118" s="73"/>
      <c r="H118" s="73"/>
      <c r="I118" s="73"/>
      <c r="J118" s="73"/>
      <c r="K118" s="19"/>
    </row>
    <row r="119" spans="1:11" ht="16.5" thickBot="1" x14ac:dyDescent="0.3">
      <c r="A119" s="64"/>
      <c r="B119" s="117">
        <v>4200</v>
      </c>
      <c r="C119" s="71" t="s">
        <v>292</v>
      </c>
      <c r="D119" s="64"/>
      <c r="E119" s="64"/>
      <c r="F119" s="64"/>
      <c r="G119" s="43">
        <f>SUM(G105:G117)</f>
        <v>0</v>
      </c>
      <c r="H119" s="35"/>
      <c r="I119" s="43">
        <f>SUM(I105:I117)</f>
        <v>0</v>
      </c>
      <c r="J119" s="18"/>
      <c r="K119" s="43">
        <f>SUM(K105:K117)</f>
        <v>0</v>
      </c>
    </row>
    <row r="120" spans="1:11" ht="16.5" thickTop="1" x14ac:dyDescent="0.25">
      <c r="A120" s="64"/>
      <c r="B120" s="117"/>
      <c r="C120" s="71" t="s">
        <v>3</v>
      </c>
      <c r="D120" s="65"/>
      <c r="E120" s="65"/>
      <c r="F120" s="65"/>
      <c r="G120" s="73"/>
      <c r="H120" s="73"/>
      <c r="I120" s="73"/>
      <c r="J120" s="73"/>
      <c r="K120" s="19"/>
    </row>
    <row r="121" spans="1:11" x14ac:dyDescent="0.25">
      <c r="A121" s="64"/>
      <c r="B121" s="72" t="s">
        <v>293</v>
      </c>
      <c r="C121" s="65"/>
      <c r="D121" s="64"/>
      <c r="E121" s="64"/>
      <c r="F121" s="64"/>
      <c r="G121" s="73"/>
      <c r="H121" s="73"/>
      <c r="I121" s="73"/>
      <c r="J121" s="73"/>
      <c r="K121" s="19"/>
    </row>
    <row r="122" spans="1:11" x14ac:dyDescent="0.25">
      <c r="A122" s="64"/>
      <c r="B122" s="72">
        <v>4316</v>
      </c>
      <c r="C122" s="132" t="s">
        <v>294</v>
      </c>
      <c r="D122" s="64"/>
      <c r="E122" s="64"/>
      <c r="F122" s="64"/>
      <c r="G122" s="25"/>
      <c r="H122" s="19"/>
      <c r="I122" s="25"/>
      <c r="J122" s="73"/>
      <c r="K122" s="40">
        <f t="shared" ref="K122:K132" si="5">G122-I122</f>
        <v>0</v>
      </c>
    </row>
    <row r="123" spans="1:11" x14ac:dyDescent="0.25">
      <c r="A123" s="64"/>
      <c r="B123" s="72">
        <v>4320</v>
      </c>
      <c r="C123" s="132" t="s">
        <v>295</v>
      </c>
      <c r="D123" s="64"/>
      <c r="E123" s="64"/>
      <c r="F123" s="64"/>
      <c r="G123" s="25"/>
      <c r="H123" s="19"/>
      <c r="I123" s="25"/>
      <c r="J123" s="73"/>
      <c r="K123" s="40">
        <f t="shared" si="5"/>
        <v>0</v>
      </c>
    </row>
    <row r="124" spans="1:11" x14ac:dyDescent="0.25">
      <c r="A124" s="64"/>
      <c r="B124" s="72">
        <v>4341</v>
      </c>
      <c r="C124" s="132" t="s">
        <v>296</v>
      </c>
      <c r="D124" s="64"/>
      <c r="E124" s="64"/>
      <c r="F124" s="64"/>
      <c r="G124" s="25"/>
      <c r="H124" s="19"/>
      <c r="I124" s="25"/>
      <c r="J124" s="73"/>
      <c r="K124" s="40">
        <f t="shared" si="5"/>
        <v>0</v>
      </c>
    </row>
    <row r="125" spans="1:11" x14ac:dyDescent="0.25">
      <c r="A125" s="64"/>
      <c r="B125" s="72">
        <v>4343</v>
      </c>
      <c r="C125" s="132" t="s">
        <v>165</v>
      </c>
      <c r="D125" s="64"/>
      <c r="E125" s="64"/>
      <c r="F125" s="64"/>
      <c r="G125" s="25"/>
      <c r="H125" s="19"/>
      <c r="I125" s="25"/>
      <c r="J125" s="73"/>
      <c r="K125" s="40">
        <f t="shared" si="5"/>
        <v>0</v>
      </c>
    </row>
    <row r="126" spans="1:11" x14ac:dyDescent="0.25">
      <c r="A126" s="64"/>
      <c r="B126" s="72">
        <v>4345</v>
      </c>
      <c r="C126" s="132" t="s">
        <v>297</v>
      </c>
      <c r="D126" s="64"/>
      <c r="E126" s="64"/>
      <c r="F126" s="64"/>
      <c r="G126" s="25"/>
      <c r="H126" s="19"/>
      <c r="I126" s="25"/>
      <c r="J126" s="73"/>
      <c r="K126" s="40">
        <f t="shared" si="5"/>
        <v>0</v>
      </c>
    </row>
    <row r="127" spans="1:11" x14ac:dyDescent="0.25">
      <c r="A127" s="64"/>
      <c r="B127" s="72">
        <v>4349</v>
      </c>
      <c r="C127" s="132" t="s">
        <v>298</v>
      </c>
      <c r="D127" s="64"/>
      <c r="E127" s="64"/>
      <c r="F127" s="64"/>
      <c r="G127" s="25"/>
      <c r="H127" s="19"/>
      <c r="I127" s="25"/>
      <c r="J127" s="73"/>
      <c r="K127" s="40">
        <f t="shared" si="5"/>
        <v>0</v>
      </c>
    </row>
    <row r="128" spans="1:11" x14ac:dyDescent="0.25">
      <c r="A128" s="64"/>
      <c r="B128" s="72">
        <v>4351</v>
      </c>
      <c r="C128" s="132" t="s">
        <v>299</v>
      </c>
      <c r="D128" s="64"/>
      <c r="E128" s="64"/>
      <c r="F128" s="64"/>
      <c r="G128" s="25"/>
      <c r="H128" s="19"/>
      <c r="I128" s="25"/>
      <c r="J128" s="73"/>
      <c r="K128" s="40">
        <f t="shared" si="5"/>
        <v>0</v>
      </c>
    </row>
    <row r="129" spans="1:11" x14ac:dyDescent="0.25">
      <c r="A129" s="64"/>
      <c r="B129" s="72">
        <v>4355</v>
      </c>
      <c r="C129" s="132" t="s">
        <v>164</v>
      </c>
      <c r="D129" s="64"/>
      <c r="E129" s="64"/>
      <c r="F129" s="64"/>
      <c r="G129" s="25"/>
      <c r="H129" s="19"/>
      <c r="I129" s="25"/>
      <c r="J129" s="73"/>
      <c r="K129" s="40">
        <f t="shared" si="5"/>
        <v>0</v>
      </c>
    </row>
    <row r="130" spans="1:11" x14ac:dyDescent="0.25">
      <c r="A130" s="64"/>
      <c r="B130" s="72">
        <v>4357</v>
      </c>
      <c r="C130" s="132" t="s">
        <v>300</v>
      </c>
      <c r="D130" s="64"/>
      <c r="E130" s="64"/>
      <c r="F130" s="64"/>
      <c r="G130" s="25"/>
      <c r="H130" s="19"/>
      <c r="I130" s="25"/>
      <c r="J130" s="73"/>
      <c r="K130" s="40">
        <f t="shared" si="5"/>
        <v>0</v>
      </c>
    </row>
    <row r="131" spans="1:11" x14ac:dyDescent="0.25">
      <c r="A131" s="64"/>
      <c r="B131" s="72">
        <v>4370</v>
      </c>
      <c r="C131" s="132" t="s">
        <v>301</v>
      </c>
      <c r="D131" s="64"/>
      <c r="E131" s="64"/>
      <c r="F131" s="64"/>
      <c r="G131" s="25"/>
      <c r="H131" s="19"/>
      <c r="I131" s="25"/>
      <c r="J131" s="73"/>
      <c r="K131" s="40">
        <f t="shared" si="5"/>
        <v>0</v>
      </c>
    </row>
    <row r="132" spans="1:11" x14ac:dyDescent="0.25">
      <c r="A132" s="64"/>
      <c r="B132" s="72">
        <v>4390</v>
      </c>
      <c r="C132" s="132" t="s">
        <v>125</v>
      </c>
      <c r="D132" s="13"/>
      <c r="E132" s="13"/>
      <c r="F132" s="64"/>
      <c r="G132" s="25"/>
      <c r="H132" s="19"/>
      <c r="I132" s="25"/>
      <c r="J132" s="73"/>
      <c r="K132" s="40">
        <f t="shared" si="5"/>
        <v>0</v>
      </c>
    </row>
    <row r="133" spans="1:11" x14ac:dyDescent="0.25">
      <c r="A133" s="64"/>
      <c r="B133" s="115"/>
      <c r="C133" s="64"/>
      <c r="D133" s="64"/>
      <c r="E133" s="64"/>
      <c r="F133" s="64"/>
      <c r="G133" s="73"/>
      <c r="H133" s="73"/>
      <c r="I133" s="73"/>
      <c r="J133" s="73"/>
      <c r="K133" s="19"/>
    </row>
    <row r="134" spans="1:11" ht="16.5" thickBot="1" x14ac:dyDescent="0.3">
      <c r="A134" s="64"/>
      <c r="B134" s="72">
        <v>4300</v>
      </c>
      <c r="C134" s="71" t="s">
        <v>302</v>
      </c>
      <c r="D134" s="64"/>
      <c r="E134" s="64"/>
      <c r="F134" s="64"/>
      <c r="G134" s="43">
        <f>SUM(G122:G132)</f>
        <v>0</v>
      </c>
      <c r="H134" s="35"/>
      <c r="I134" s="43">
        <f>SUM(I122:I132)</f>
        <v>0</v>
      </c>
      <c r="J134" s="18"/>
      <c r="K134" s="43">
        <f>SUM(K122:K132)</f>
        <v>0</v>
      </c>
    </row>
    <row r="135" spans="1:11" ht="16.5" thickTop="1" x14ac:dyDescent="0.25">
      <c r="A135" s="64"/>
      <c r="B135" s="117"/>
      <c r="C135" s="71" t="s">
        <v>3</v>
      </c>
      <c r="D135" s="65"/>
      <c r="E135" s="65"/>
      <c r="F135" s="65"/>
      <c r="G135" s="73"/>
      <c r="H135" s="73"/>
      <c r="I135" s="73"/>
      <c r="J135" s="73"/>
      <c r="K135" s="19"/>
    </row>
    <row r="136" spans="1:11" x14ac:dyDescent="0.25">
      <c r="A136" s="64"/>
      <c r="B136" s="72" t="s">
        <v>303</v>
      </c>
      <c r="C136" s="65"/>
      <c r="D136" s="65"/>
      <c r="E136" s="64"/>
      <c r="F136" s="64"/>
      <c r="G136" s="73"/>
      <c r="H136" s="73"/>
      <c r="I136" s="73"/>
      <c r="J136" s="73"/>
      <c r="K136" s="19"/>
    </row>
    <row r="137" spans="1:11" x14ac:dyDescent="0.25">
      <c r="A137" s="64"/>
      <c r="B137" s="72" t="s">
        <v>304</v>
      </c>
      <c r="C137" s="64"/>
      <c r="D137" s="64"/>
      <c r="E137" s="64"/>
      <c r="F137" s="64"/>
      <c r="G137" s="73"/>
      <c r="H137" s="73"/>
      <c r="I137" s="73"/>
      <c r="J137" s="73"/>
      <c r="K137" s="19"/>
    </row>
    <row r="138" spans="1:11" x14ac:dyDescent="0.25">
      <c r="A138" s="64"/>
      <c r="B138" s="72">
        <v>4410</v>
      </c>
      <c r="C138" s="132" t="s">
        <v>305</v>
      </c>
      <c r="D138" s="64"/>
      <c r="E138" s="64"/>
      <c r="F138" s="64"/>
      <c r="G138" s="25"/>
      <c r="H138" s="19"/>
      <c r="I138" s="25"/>
      <c r="J138" s="73"/>
      <c r="K138" s="40">
        <f t="shared" ref="K138:K145" si="6">G138-I138</f>
        <v>0</v>
      </c>
    </row>
    <row r="139" spans="1:11" x14ac:dyDescent="0.25">
      <c r="A139" s="64"/>
      <c r="B139" s="72">
        <v>4421</v>
      </c>
      <c r="C139" s="132" t="s">
        <v>306</v>
      </c>
      <c r="D139" s="64"/>
      <c r="E139" s="64"/>
      <c r="F139" s="64"/>
      <c r="G139" s="25"/>
      <c r="H139" s="19"/>
      <c r="I139" s="25"/>
      <c r="J139" s="73"/>
      <c r="K139" s="40">
        <f t="shared" si="6"/>
        <v>0</v>
      </c>
    </row>
    <row r="140" spans="1:11" x14ac:dyDescent="0.25">
      <c r="A140" s="64"/>
      <c r="B140" s="72">
        <v>4431</v>
      </c>
      <c r="C140" s="132" t="s">
        <v>174</v>
      </c>
      <c r="D140" s="64"/>
      <c r="E140" s="64"/>
      <c r="F140" s="64"/>
      <c r="G140" s="25"/>
      <c r="H140" s="19"/>
      <c r="I140" s="25"/>
      <c r="J140" s="73"/>
      <c r="K140" s="40">
        <f t="shared" si="6"/>
        <v>0</v>
      </c>
    </row>
    <row r="141" spans="1:11" x14ac:dyDescent="0.25">
      <c r="A141" s="64"/>
      <c r="B141" s="72">
        <v>4433</v>
      </c>
      <c r="C141" s="132" t="s">
        <v>175</v>
      </c>
      <c r="D141" s="64"/>
      <c r="E141" s="64"/>
      <c r="F141" s="64"/>
      <c r="G141" s="25"/>
      <c r="H141" s="19"/>
      <c r="I141" s="25"/>
      <c r="J141" s="73"/>
      <c r="K141" s="40">
        <f t="shared" si="6"/>
        <v>0</v>
      </c>
    </row>
    <row r="142" spans="1:11" x14ac:dyDescent="0.25">
      <c r="A142" s="64"/>
      <c r="B142" s="72">
        <v>4435</v>
      </c>
      <c r="C142" s="132" t="s">
        <v>176</v>
      </c>
      <c r="D142" s="64"/>
      <c r="E142" s="64"/>
      <c r="F142" s="64"/>
      <c r="G142" s="25"/>
      <c r="H142" s="19"/>
      <c r="I142" s="25"/>
      <c r="J142" s="73"/>
      <c r="K142" s="40">
        <f t="shared" si="6"/>
        <v>0</v>
      </c>
    </row>
    <row r="143" spans="1:11" x14ac:dyDescent="0.25">
      <c r="A143" s="64"/>
      <c r="B143" s="72">
        <v>4441</v>
      </c>
      <c r="C143" s="132" t="s">
        <v>307</v>
      </c>
      <c r="D143" s="64"/>
      <c r="E143" s="64"/>
      <c r="F143" s="64"/>
      <c r="G143" s="25"/>
      <c r="H143" s="19"/>
      <c r="I143" s="25"/>
      <c r="J143" s="73"/>
      <c r="K143" s="40">
        <f t="shared" si="6"/>
        <v>0</v>
      </c>
    </row>
    <row r="144" spans="1:11" x14ac:dyDescent="0.25">
      <c r="A144" s="64"/>
      <c r="B144" s="72">
        <v>4445</v>
      </c>
      <c r="C144" s="132" t="s">
        <v>308</v>
      </c>
      <c r="D144" s="64"/>
      <c r="E144" s="64"/>
      <c r="F144" s="64"/>
      <c r="G144" s="25"/>
      <c r="H144" s="19"/>
      <c r="I144" s="25"/>
      <c r="J144" s="73"/>
      <c r="K144" s="40">
        <f t="shared" si="6"/>
        <v>0</v>
      </c>
    </row>
    <row r="145" spans="1:11" x14ac:dyDescent="0.25">
      <c r="A145" s="64"/>
      <c r="B145" s="72">
        <v>4490</v>
      </c>
      <c r="C145" s="132" t="s">
        <v>125</v>
      </c>
      <c r="D145" s="13"/>
      <c r="E145" s="13"/>
      <c r="F145" s="64"/>
      <c r="G145" s="25"/>
      <c r="H145" s="19"/>
      <c r="I145" s="25"/>
      <c r="J145" s="73"/>
      <c r="K145" s="40">
        <f t="shared" si="6"/>
        <v>0</v>
      </c>
    </row>
    <row r="146" spans="1:11" x14ac:dyDescent="0.25">
      <c r="A146" s="64"/>
      <c r="B146" s="115"/>
      <c r="C146" s="64"/>
      <c r="D146" s="64"/>
      <c r="E146" s="64"/>
      <c r="F146" s="64"/>
      <c r="G146" s="73"/>
      <c r="H146" s="73"/>
      <c r="I146" s="73"/>
      <c r="J146" s="73"/>
      <c r="K146" s="19"/>
    </row>
    <row r="147" spans="1:11" x14ac:dyDescent="0.25">
      <c r="A147" s="64"/>
      <c r="B147" s="72">
        <v>4400</v>
      </c>
      <c r="C147" s="71" t="s">
        <v>309</v>
      </c>
      <c r="D147" s="65"/>
      <c r="E147" s="65"/>
      <c r="F147" s="65"/>
      <c r="G147" s="118"/>
      <c r="H147" s="91"/>
      <c r="I147" s="91"/>
      <c r="J147" s="91"/>
      <c r="K147" s="119"/>
    </row>
    <row r="148" spans="1:11" ht="16.5" thickBot="1" x14ac:dyDescent="0.3">
      <c r="A148" s="64"/>
      <c r="B148" s="116"/>
      <c r="C148" s="71" t="s">
        <v>310</v>
      </c>
      <c r="D148" s="64"/>
      <c r="E148" s="64"/>
      <c r="F148" s="64"/>
      <c r="G148" s="43">
        <f>SUM(G138:G145)</f>
        <v>0</v>
      </c>
      <c r="H148" s="35"/>
      <c r="I148" s="43">
        <f>SUM(I138:I145)</f>
        <v>0</v>
      </c>
      <c r="J148" s="35"/>
      <c r="K148" s="43">
        <f>SUM(K138:K145)</f>
        <v>0</v>
      </c>
    </row>
    <row r="149" spans="1:11" ht="16.5" thickTop="1" x14ac:dyDescent="0.25">
      <c r="A149" s="64"/>
      <c r="B149" s="116"/>
      <c r="C149" s="64"/>
      <c r="D149" s="64"/>
      <c r="E149" s="64"/>
      <c r="F149" s="64"/>
      <c r="G149" s="73"/>
      <c r="H149" s="73"/>
      <c r="I149" s="73"/>
      <c r="J149" s="73"/>
      <c r="K149" s="19"/>
    </row>
    <row r="150" spans="1:11" x14ac:dyDescent="0.25">
      <c r="A150" s="64"/>
      <c r="B150" s="116"/>
      <c r="C150" s="64"/>
      <c r="D150" s="64"/>
      <c r="E150" s="64"/>
      <c r="F150" s="64"/>
      <c r="G150" s="87" t="s">
        <v>311</v>
      </c>
      <c r="H150" s="73"/>
      <c r="I150" s="73"/>
      <c r="J150" s="73"/>
      <c r="K150" s="19"/>
    </row>
    <row r="151" spans="1:11" ht="19.5" x14ac:dyDescent="0.35">
      <c r="A151" s="64"/>
      <c r="B151" s="111" t="s">
        <v>280</v>
      </c>
      <c r="C151" s="64"/>
      <c r="D151" s="64"/>
      <c r="E151" s="65"/>
      <c r="F151" s="65"/>
      <c r="G151" s="77"/>
      <c r="H151" s="77"/>
      <c r="I151" s="77"/>
      <c r="J151" s="77"/>
      <c r="K151" s="112" t="str">
        <f>K5</f>
        <v>FY 2026</v>
      </c>
    </row>
    <row r="152" spans="1:11" x14ac:dyDescent="0.25">
      <c r="A152" s="64"/>
      <c r="B152" s="116"/>
      <c r="C152" s="64"/>
      <c r="D152" s="64"/>
      <c r="E152" s="64"/>
      <c r="F152" s="64"/>
      <c r="G152" s="131" t="str">
        <f>G6</f>
        <v>FY 2026</v>
      </c>
      <c r="H152" s="131"/>
      <c r="I152" s="131" t="str">
        <f>I6</f>
        <v>FY 2025</v>
      </c>
      <c r="J152" s="79"/>
      <c r="K152" s="113" t="s">
        <v>34</v>
      </c>
    </row>
    <row r="153" spans="1:11" x14ac:dyDescent="0.25">
      <c r="A153" s="64"/>
      <c r="B153" s="116"/>
      <c r="C153" s="64"/>
      <c r="D153" s="64"/>
      <c r="E153" s="64"/>
      <c r="F153" s="64"/>
      <c r="G153" s="80" t="s">
        <v>37</v>
      </c>
      <c r="H153" s="80"/>
      <c r="I153" s="80" t="s">
        <v>38</v>
      </c>
      <c r="J153" s="81"/>
      <c r="K153" s="114" t="str">
        <f>K7</f>
        <v>FY 2025</v>
      </c>
    </row>
    <row r="154" spans="1:11" x14ac:dyDescent="0.25">
      <c r="A154" s="64"/>
      <c r="B154" s="116"/>
      <c r="C154" s="64"/>
      <c r="D154" s="64"/>
      <c r="E154" s="64"/>
      <c r="F154" s="64"/>
      <c r="G154" s="73"/>
      <c r="H154" s="73"/>
      <c r="I154" s="73"/>
      <c r="J154" s="73"/>
      <c r="K154" s="19"/>
    </row>
    <row r="155" spans="1:11" x14ac:dyDescent="0.25">
      <c r="A155" s="64"/>
      <c r="B155" s="116"/>
      <c r="C155" s="64"/>
      <c r="D155" s="64"/>
      <c r="E155" s="64"/>
      <c r="F155" s="64"/>
      <c r="G155" s="73"/>
      <c r="H155" s="73"/>
      <c r="I155" s="73"/>
      <c r="J155" s="73"/>
      <c r="K155" s="19"/>
    </row>
    <row r="156" spans="1:11" x14ac:dyDescent="0.25">
      <c r="A156" s="64"/>
      <c r="B156" s="72" t="s">
        <v>312</v>
      </c>
      <c r="C156" s="65"/>
      <c r="D156" s="65"/>
      <c r="E156" s="64"/>
      <c r="F156" s="64"/>
      <c r="G156" s="73"/>
      <c r="H156" s="73"/>
      <c r="I156" s="73"/>
      <c r="J156" s="73"/>
      <c r="K156" s="19"/>
    </row>
    <row r="157" spans="1:11" x14ac:dyDescent="0.25">
      <c r="A157" s="64"/>
      <c r="B157" s="72">
        <v>4511</v>
      </c>
      <c r="C157" s="132" t="s">
        <v>181</v>
      </c>
      <c r="D157" s="64"/>
      <c r="E157" s="64"/>
      <c r="F157" s="64"/>
      <c r="G157" s="25"/>
      <c r="H157" s="19"/>
      <c r="I157" s="25"/>
      <c r="J157" s="73"/>
      <c r="K157" s="40">
        <f t="shared" ref="K157:K168" si="7">G157-I157</f>
        <v>0</v>
      </c>
    </row>
    <row r="158" spans="1:11" x14ac:dyDescent="0.25">
      <c r="A158" s="64"/>
      <c r="B158" s="72">
        <v>4521</v>
      </c>
      <c r="C158" s="132" t="s">
        <v>313</v>
      </c>
      <c r="D158" s="64"/>
      <c r="E158" s="64"/>
      <c r="F158" s="64"/>
      <c r="G158" s="25"/>
      <c r="H158" s="19"/>
      <c r="I158" s="25"/>
      <c r="J158" s="73"/>
      <c r="K158" s="40">
        <f t="shared" si="7"/>
        <v>0</v>
      </c>
    </row>
    <row r="159" spans="1:11" x14ac:dyDescent="0.25">
      <c r="A159" s="64"/>
      <c r="B159" s="72">
        <v>4531</v>
      </c>
      <c r="C159" s="132" t="s">
        <v>174</v>
      </c>
      <c r="D159" s="64"/>
      <c r="E159" s="64"/>
      <c r="F159" s="64"/>
      <c r="G159" s="25"/>
      <c r="H159" s="19"/>
      <c r="I159" s="25"/>
      <c r="J159" s="73"/>
      <c r="K159" s="40">
        <f t="shared" si="7"/>
        <v>0</v>
      </c>
    </row>
    <row r="160" spans="1:11" x14ac:dyDescent="0.25">
      <c r="A160" s="64"/>
      <c r="B160" s="72">
        <v>4533</v>
      </c>
      <c r="C160" s="132" t="s">
        <v>175</v>
      </c>
      <c r="D160" s="64"/>
      <c r="E160" s="64"/>
      <c r="F160" s="64"/>
      <c r="G160" s="25"/>
      <c r="H160" s="19"/>
      <c r="I160" s="25"/>
      <c r="J160" s="73"/>
      <c r="K160" s="40">
        <f t="shared" si="7"/>
        <v>0</v>
      </c>
    </row>
    <row r="161" spans="1:11" x14ac:dyDescent="0.25">
      <c r="A161" s="64"/>
      <c r="B161" s="72">
        <v>4535</v>
      </c>
      <c r="C161" s="132" t="s">
        <v>176</v>
      </c>
      <c r="D161" s="64"/>
      <c r="E161" s="64"/>
      <c r="F161" s="64"/>
      <c r="G161" s="25"/>
      <c r="H161" s="19"/>
      <c r="I161" s="25"/>
      <c r="J161" s="73"/>
      <c r="K161" s="40">
        <f t="shared" si="7"/>
        <v>0</v>
      </c>
    </row>
    <row r="162" spans="1:11" x14ac:dyDescent="0.25">
      <c r="A162" s="64"/>
      <c r="B162" s="72">
        <v>4541</v>
      </c>
      <c r="C162" s="132" t="s">
        <v>314</v>
      </c>
      <c r="D162" s="64"/>
      <c r="E162" s="64"/>
      <c r="F162" s="64"/>
      <c r="G162" s="25"/>
      <c r="H162" s="19"/>
      <c r="I162" s="25"/>
      <c r="J162" s="73"/>
      <c r="K162" s="40">
        <f t="shared" si="7"/>
        <v>0</v>
      </c>
    </row>
    <row r="163" spans="1:11" x14ac:dyDescent="0.25">
      <c r="A163" s="64"/>
      <c r="B163" s="72">
        <v>4550</v>
      </c>
      <c r="C163" s="132" t="s">
        <v>315</v>
      </c>
      <c r="D163" s="64"/>
      <c r="E163" s="64"/>
      <c r="F163" s="64"/>
      <c r="G163" s="25"/>
      <c r="H163" s="19"/>
      <c r="I163" s="25"/>
      <c r="J163" s="73"/>
      <c r="K163" s="40">
        <f t="shared" si="7"/>
        <v>0</v>
      </c>
    </row>
    <row r="164" spans="1:11" x14ac:dyDescent="0.25">
      <c r="A164" s="64"/>
      <c r="B164" s="72">
        <v>4553</v>
      </c>
      <c r="C164" s="132" t="s">
        <v>164</v>
      </c>
      <c r="D164" s="64"/>
      <c r="E164" s="64"/>
      <c r="F164" s="64"/>
      <c r="G164" s="25"/>
      <c r="H164" s="19"/>
      <c r="I164" s="25"/>
      <c r="J164" s="73"/>
      <c r="K164" s="40">
        <f t="shared" si="7"/>
        <v>0</v>
      </c>
    </row>
    <row r="165" spans="1:11" x14ac:dyDescent="0.25">
      <c r="A165" s="64"/>
      <c r="B165" s="72">
        <v>4555</v>
      </c>
      <c r="C165" s="132" t="s">
        <v>300</v>
      </c>
      <c r="D165" s="64"/>
      <c r="E165" s="64"/>
      <c r="F165" s="64"/>
      <c r="G165" s="25"/>
      <c r="H165" s="19"/>
      <c r="I165" s="25"/>
      <c r="J165" s="73"/>
      <c r="K165" s="40">
        <f t="shared" si="7"/>
        <v>0</v>
      </c>
    </row>
    <row r="166" spans="1:11" x14ac:dyDescent="0.25">
      <c r="A166" s="64"/>
      <c r="B166" s="72">
        <v>4590</v>
      </c>
      <c r="C166" s="132" t="s">
        <v>125</v>
      </c>
      <c r="D166" s="13"/>
      <c r="E166" s="13"/>
      <c r="F166" s="64"/>
      <c r="G166" s="25"/>
      <c r="H166" s="19"/>
      <c r="I166" s="25"/>
      <c r="J166" s="73"/>
      <c r="K166" s="40">
        <f t="shared" si="7"/>
        <v>0</v>
      </c>
    </row>
    <row r="167" spans="1:11" x14ac:dyDescent="0.25">
      <c r="A167" s="64"/>
      <c r="B167" s="115"/>
      <c r="C167" s="13"/>
      <c r="D167" s="13"/>
      <c r="E167" s="13"/>
      <c r="F167" s="64"/>
      <c r="G167" s="25"/>
      <c r="H167" s="19"/>
      <c r="I167" s="25"/>
      <c r="J167" s="73"/>
      <c r="K167" s="40">
        <f t="shared" si="7"/>
        <v>0</v>
      </c>
    </row>
    <row r="168" spans="1:11" x14ac:dyDescent="0.25">
      <c r="A168" s="64"/>
      <c r="B168" s="115"/>
      <c r="C168" s="13"/>
      <c r="D168" s="13"/>
      <c r="E168" s="13"/>
      <c r="F168" s="64"/>
      <c r="G168" s="25"/>
      <c r="H168" s="19"/>
      <c r="I168" s="25"/>
      <c r="J168" s="73"/>
      <c r="K168" s="40">
        <f t="shared" si="7"/>
        <v>0</v>
      </c>
    </row>
    <row r="169" spans="1:11" x14ac:dyDescent="0.25">
      <c r="A169" s="64"/>
      <c r="B169" s="115"/>
      <c r="C169" s="64"/>
      <c r="D169" s="64"/>
      <c r="E169" s="64"/>
      <c r="F169" s="64"/>
      <c r="G169" s="73"/>
      <c r="H169" s="73"/>
      <c r="I169" s="73"/>
      <c r="J169" s="73"/>
      <c r="K169" s="19"/>
    </row>
    <row r="170" spans="1:11" ht="16.5" thickBot="1" x14ac:dyDescent="0.3">
      <c r="A170" s="64"/>
      <c r="B170" s="72">
        <v>4500</v>
      </c>
      <c r="C170" s="71" t="s">
        <v>316</v>
      </c>
      <c r="D170" s="65"/>
      <c r="E170" s="65"/>
      <c r="F170" s="65"/>
      <c r="G170" s="43">
        <f>SUM(G157:G168)</f>
        <v>0</v>
      </c>
      <c r="H170" s="35"/>
      <c r="I170" s="43">
        <f>SUM(I157:I168)</f>
        <v>0</v>
      </c>
      <c r="J170" s="18"/>
      <c r="K170" s="43">
        <f>SUM(K157:K168)</f>
        <v>0</v>
      </c>
    </row>
    <row r="171" spans="1:11" ht="16.5" thickTop="1" x14ac:dyDescent="0.25">
      <c r="A171" s="64"/>
      <c r="B171" s="115"/>
      <c r="C171" s="64"/>
      <c r="D171" s="64"/>
      <c r="E171" s="64"/>
      <c r="F171" s="64"/>
      <c r="G171" s="73"/>
      <c r="H171" s="73"/>
      <c r="I171" s="73"/>
      <c r="J171" s="73"/>
      <c r="K171" s="19"/>
    </row>
    <row r="172" spans="1:11" x14ac:dyDescent="0.25">
      <c r="A172" s="64"/>
      <c r="B172" s="72">
        <v>3080</v>
      </c>
      <c r="C172" s="71" t="s">
        <v>317</v>
      </c>
      <c r="D172" s="64"/>
      <c r="E172" s="64"/>
      <c r="F172" s="132" t="s">
        <v>318</v>
      </c>
      <c r="G172" s="25"/>
      <c r="H172" s="83"/>
      <c r="I172" s="25"/>
      <c r="J172" s="83"/>
      <c r="K172" s="40">
        <f>G172-I172</f>
        <v>0</v>
      </c>
    </row>
    <row r="173" spans="1:11" x14ac:dyDescent="0.25">
      <c r="A173" s="64"/>
      <c r="B173" s="72"/>
      <c r="C173" s="71" t="s">
        <v>3</v>
      </c>
      <c r="D173" s="132" t="s">
        <v>3</v>
      </c>
      <c r="E173" s="64"/>
      <c r="F173" s="64"/>
      <c r="G173" s="73"/>
      <c r="H173" s="73"/>
      <c r="I173" s="73"/>
      <c r="J173" s="73"/>
      <c r="K173" s="35"/>
    </row>
    <row r="174" spans="1:11" x14ac:dyDescent="0.25">
      <c r="A174" s="64"/>
      <c r="B174" s="72">
        <v>5500</v>
      </c>
      <c r="C174" s="71" t="s">
        <v>319</v>
      </c>
      <c r="D174" s="64"/>
      <c r="E174" s="64"/>
      <c r="F174" s="132" t="s">
        <v>318</v>
      </c>
      <c r="G174" s="25"/>
      <c r="H174" s="83"/>
      <c r="I174" s="25"/>
      <c r="J174" s="83"/>
      <c r="K174" s="40">
        <f>G174-I174</f>
        <v>0</v>
      </c>
    </row>
    <row r="175" spans="1:11" x14ac:dyDescent="0.25">
      <c r="A175" s="64"/>
      <c r="B175" s="72"/>
      <c r="C175" s="71" t="s">
        <v>3</v>
      </c>
      <c r="D175" s="64"/>
      <c r="E175" s="64"/>
      <c r="F175" s="64"/>
      <c r="G175" s="73"/>
      <c r="H175" s="73"/>
      <c r="I175" s="73"/>
      <c r="J175" s="73"/>
      <c r="K175" s="35"/>
    </row>
    <row r="176" spans="1:11" x14ac:dyDescent="0.25">
      <c r="A176" s="64"/>
      <c r="B176" s="72"/>
      <c r="C176" s="65"/>
      <c r="D176" s="64"/>
      <c r="E176" s="64"/>
      <c r="F176" s="64"/>
      <c r="G176" s="19"/>
      <c r="H176" s="73"/>
      <c r="I176" s="19"/>
      <c r="J176" s="73"/>
      <c r="K176" s="35"/>
    </row>
    <row r="177" spans="1:11" x14ac:dyDescent="0.25">
      <c r="A177" s="64"/>
      <c r="B177" s="72">
        <v>6500</v>
      </c>
      <c r="C177" s="71" t="s">
        <v>320</v>
      </c>
      <c r="D177" s="64"/>
      <c r="E177" s="64"/>
      <c r="F177" s="132" t="s">
        <v>318</v>
      </c>
      <c r="G177" s="25"/>
      <c r="H177" s="83"/>
      <c r="I177" s="25"/>
      <c r="J177" s="83"/>
      <c r="K177" s="40">
        <f>G177-I177</f>
        <v>0</v>
      </c>
    </row>
    <row r="178" spans="1:11" x14ac:dyDescent="0.25">
      <c r="A178" s="64"/>
      <c r="B178" s="72"/>
      <c r="C178" s="71" t="s">
        <v>3</v>
      </c>
      <c r="D178" s="64"/>
      <c r="E178" s="64"/>
      <c r="F178" s="64"/>
      <c r="G178" s="73"/>
      <c r="H178" s="73"/>
      <c r="I178" s="73"/>
      <c r="J178" s="73"/>
      <c r="K178" s="19"/>
    </row>
    <row r="179" spans="1:11" x14ac:dyDescent="0.25">
      <c r="A179" s="64"/>
      <c r="B179" s="115"/>
      <c r="C179" s="64"/>
      <c r="D179" s="64"/>
      <c r="E179" s="64"/>
      <c r="F179" s="64"/>
      <c r="G179" s="73"/>
      <c r="H179" s="73"/>
      <c r="I179" s="73"/>
      <c r="J179" s="73"/>
      <c r="K179" s="19"/>
    </row>
    <row r="180" spans="1:11" x14ac:dyDescent="0.25">
      <c r="A180" s="64"/>
      <c r="B180" s="115"/>
      <c r="C180" s="64"/>
      <c r="D180" s="64"/>
      <c r="E180" s="64"/>
      <c r="F180" s="64"/>
      <c r="G180" s="73"/>
      <c r="H180" s="73"/>
      <c r="I180" s="73"/>
      <c r="J180" s="73"/>
      <c r="K180" s="19"/>
    </row>
    <row r="181" spans="1:11" x14ac:dyDescent="0.25">
      <c r="A181" s="64"/>
      <c r="B181" s="115"/>
      <c r="C181" s="64"/>
      <c r="D181" s="64"/>
      <c r="E181" s="64"/>
      <c r="F181" s="64"/>
      <c r="G181" s="73"/>
      <c r="H181" s="73"/>
      <c r="I181" s="73"/>
      <c r="J181" s="73"/>
      <c r="K181" s="19"/>
    </row>
    <row r="182" spans="1:11" x14ac:dyDescent="0.25">
      <c r="A182" s="64"/>
      <c r="B182" s="115"/>
      <c r="C182" s="64"/>
      <c r="D182" s="64"/>
      <c r="E182" s="64"/>
      <c r="F182" s="64"/>
      <c r="G182" s="73"/>
      <c r="H182" s="73"/>
      <c r="I182" s="73"/>
      <c r="J182" s="73"/>
      <c r="K182" s="19"/>
    </row>
    <row r="183" spans="1:11" ht="16.5" thickBot="1" x14ac:dyDescent="0.3">
      <c r="A183" s="64"/>
      <c r="B183" s="72">
        <v>4500</v>
      </c>
      <c r="C183" s="71" t="s">
        <v>321</v>
      </c>
      <c r="D183" s="65"/>
      <c r="E183" s="65"/>
      <c r="F183" s="65"/>
      <c r="G183" s="43">
        <f>G170-G172-G174-G177</f>
        <v>0</v>
      </c>
      <c r="H183" s="35"/>
      <c r="I183" s="43">
        <f>I170-I172-I174-I177</f>
        <v>0</v>
      </c>
      <c r="J183" s="18"/>
      <c r="K183" s="43">
        <f>K170-K172-L174-K177</f>
        <v>0</v>
      </c>
    </row>
    <row r="184" spans="1:11" ht="16.5" thickTop="1" x14ac:dyDescent="0.25">
      <c r="A184" s="64"/>
      <c r="B184" s="109"/>
      <c r="C184" s="65"/>
      <c r="D184" s="65"/>
      <c r="E184" s="65"/>
      <c r="F184" s="65"/>
      <c r="G184" s="73"/>
      <c r="H184" s="73"/>
      <c r="I184" s="73"/>
      <c r="J184" s="73"/>
      <c r="K184" s="19"/>
    </row>
    <row r="185" spans="1:11" x14ac:dyDescent="0.25">
      <c r="A185" s="64"/>
      <c r="B185" s="65"/>
      <c r="C185" s="65"/>
      <c r="D185" s="64"/>
      <c r="E185" s="64"/>
      <c r="F185" s="64"/>
      <c r="G185" s="73"/>
      <c r="H185" s="73"/>
      <c r="I185" s="73"/>
      <c r="J185" s="73"/>
      <c r="K185" s="19"/>
    </row>
    <row r="186" spans="1:11" x14ac:dyDescent="0.25">
      <c r="A186" s="64"/>
      <c r="B186" s="65"/>
      <c r="C186" s="65"/>
      <c r="D186" s="64"/>
      <c r="E186" s="64"/>
      <c r="F186" s="64"/>
      <c r="G186" s="73"/>
      <c r="H186" s="73"/>
      <c r="I186" s="73"/>
      <c r="J186" s="73"/>
      <c r="K186" s="19"/>
    </row>
    <row r="187" spans="1:11" x14ac:dyDescent="0.25">
      <c r="A187" s="64"/>
      <c r="B187" s="65"/>
      <c r="C187" s="65"/>
      <c r="D187" s="64"/>
      <c r="E187" s="64"/>
      <c r="F187" s="64"/>
      <c r="G187" s="73"/>
      <c r="H187" s="73"/>
      <c r="I187" s="73"/>
      <c r="J187" s="73"/>
      <c r="K187" s="19"/>
    </row>
    <row r="188" spans="1:11" x14ac:dyDescent="0.25">
      <c r="A188" s="64"/>
      <c r="B188" s="65"/>
      <c r="C188" s="65"/>
      <c r="D188" s="64"/>
      <c r="E188" s="64"/>
      <c r="F188" s="64"/>
      <c r="G188" s="73"/>
      <c r="H188" s="73"/>
      <c r="I188" s="73"/>
      <c r="J188" s="73"/>
      <c r="K188" s="19"/>
    </row>
    <row r="189" spans="1:11" x14ac:dyDescent="0.25">
      <c r="A189" s="64"/>
      <c r="B189" s="65"/>
      <c r="C189" s="65"/>
      <c r="D189" s="64"/>
      <c r="E189" s="64"/>
      <c r="F189" s="64"/>
      <c r="G189" s="73"/>
      <c r="H189" s="73"/>
      <c r="I189" s="73"/>
      <c r="J189" s="73"/>
      <c r="K189" s="19"/>
    </row>
    <row r="190" spans="1:11" x14ac:dyDescent="0.25">
      <c r="A190" s="64"/>
      <c r="B190" s="65"/>
      <c r="C190" s="65"/>
      <c r="D190" s="64"/>
      <c r="E190" s="64"/>
      <c r="F190" s="64"/>
      <c r="G190" s="73"/>
      <c r="H190" s="73"/>
      <c r="I190" s="73"/>
      <c r="J190" s="73"/>
      <c r="K190" s="19"/>
    </row>
    <row r="191" spans="1:11" x14ac:dyDescent="0.25">
      <c r="A191" s="64"/>
      <c r="B191" s="65"/>
      <c r="C191" s="65"/>
      <c r="D191" s="64"/>
      <c r="E191" s="64"/>
      <c r="F191" s="64"/>
      <c r="G191" s="73"/>
      <c r="H191" s="73"/>
      <c r="I191" s="73"/>
      <c r="J191" s="73"/>
      <c r="K191" s="19"/>
    </row>
    <row r="192" spans="1:11" x14ac:dyDescent="0.25">
      <c r="A192" s="64"/>
      <c r="B192" s="65"/>
      <c r="C192" s="65"/>
      <c r="D192" s="64"/>
      <c r="E192" s="64"/>
      <c r="F192" s="64"/>
      <c r="G192" s="73"/>
      <c r="H192" s="73"/>
      <c r="I192" s="73"/>
      <c r="J192" s="73"/>
      <c r="K192" s="19"/>
    </row>
    <row r="193" spans="1:11" x14ac:dyDescent="0.25">
      <c r="A193" s="64"/>
      <c r="B193" s="65"/>
      <c r="C193" s="65"/>
      <c r="D193" s="64"/>
      <c r="E193" s="64"/>
      <c r="F193" s="64"/>
      <c r="G193" s="73"/>
      <c r="H193" s="73"/>
      <c r="I193" s="73"/>
      <c r="J193" s="73"/>
      <c r="K193" s="19"/>
    </row>
    <row r="194" spans="1:11" x14ac:dyDescent="0.25">
      <c r="A194" s="64"/>
      <c r="B194" s="65"/>
      <c r="C194" s="65"/>
      <c r="D194" s="64"/>
      <c r="E194" s="64"/>
      <c r="F194" s="64"/>
      <c r="G194" s="73"/>
      <c r="H194" s="73"/>
      <c r="I194" s="73"/>
      <c r="J194" s="73"/>
      <c r="K194" s="19"/>
    </row>
    <row r="195" spans="1:11" x14ac:dyDescent="0.25">
      <c r="A195" s="64"/>
      <c r="B195" s="65"/>
      <c r="C195" s="65"/>
      <c r="D195" s="64"/>
      <c r="E195" s="64"/>
      <c r="F195" s="64"/>
      <c r="G195" s="73"/>
      <c r="H195" s="73"/>
      <c r="I195" s="73"/>
      <c r="J195" s="73"/>
      <c r="K195" s="19"/>
    </row>
    <row r="196" spans="1:11" x14ac:dyDescent="0.25">
      <c r="A196" s="64"/>
      <c r="B196" s="65"/>
      <c r="C196" s="65"/>
      <c r="D196" s="64"/>
      <c r="E196" s="64"/>
      <c r="F196" s="64"/>
      <c r="G196" s="73"/>
      <c r="H196" s="73"/>
      <c r="I196" s="73"/>
      <c r="J196" s="73"/>
      <c r="K196" s="19"/>
    </row>
    <row r="197" spans="1:11" x14ac:dyDescent="0.25">
      <c r="A197" s="64"/>
      <c r="B197" s="65"/>
      <c r="C197" s="65"/>
      <c r="D197" s="64"/>
      <c r="E197" s="64"/>
      <c r="F197" s="64"/>
      <c r="G197" s="73"/>
      <c r="H197" s="73"/>
      <c r="I197" s="73"/>
      <c r="J197" s="73"/>
      <c r="K197" s="19"/>
    </row>
    <row r="198" spans="1:11" x14ac:dyDescent="0.25">
      <c r="A198" s="67"/>
      <c r="B198" s="67"/>
      <c r="C198" s="67"/>
      <c r="D198" s="74"/>
      <c r="E198" s="74"/>
      <c r="F198" s="74"/>
      <c r="G198" s="120" t="s">
        <v>322</v>
      </c>
      <c r="H198" s="73"/>
      <c r="I198" s="73"/>
      <c r="J198" s="73"/>
      <c r="K198" s="19"/>
    </row>
    <row r="199" spans="1:11" x14ac:dyDescent="0.25">
      <c r="A199" s="132"/>
      <c r="B199" s="65"/>
      <c r="C199" s="65"/>
      <c r="D199" s="64"/>
      <c r="E199" s="64"/>
      <c r="F199" s="64"/>
      <c r="G199" s="73"/>
      <c r="H199" s="73"/>
      <c r="I199" s="73"/>
      <c r="J199" s="73"/>
      <c r="K199" s="19"/>
    </row>
    <row r="200" spans="1:11" x14ac:dyDescent="0.25">
      <c r="A200" s="64"/>
      <c r="B200" s="65"/>
      <c r="C200" s="65"/>
      <c r="D200" s="64"/>
      <c r="E200" s="64"/>
      <c r="F200" s="64"/>
      <c r="G200" s="73"/>
      <c r="H200" s="73"/>
      <c r="I200" s="73"/>
      <c r="J200" s="73"/>
      <c r="K200" s="19"/>
    </row>
    <row r="201" spans="1:11" ht="19.5" x14ac:dyDescent="0.35">
      <c r="A201" s="64"/>
      <c r="B201" s="76" t="s">
        <v>280</v>
      </c>
      <c r="C201" s="64"/>
      <c r="D201" s="64"/>
      <c r="E201" s="65"/>
      <c r="F201" s="65"/>
      <c r="G201" s="77"/>
      <c r="H201" s="77"/>
      <c r="I201" s="77"/>
      <c r="J201" s="77"/>
      <c r="K201" s="112" t="str">
        <f>K5</f>
        <v>FY 2026</v>
      </c>
    </row>
    <row r="202" spans="1:11" x14ac:dyDescent="0.25">
      <c r="A202" s="64"/>
      <c r="B202" s="64"/>
      <c r="C202" s="64"/>
      <c r="D202" s="64"/>
      <c r="E202" s="64"/>
      <c r="F202" s="64"/>
      <c r="G202" s="131" t="str">
        <f>G6</f>
        <v>FY 2026</v>
      </c>
      <c r="H202" s="131"/>
      <c r="I202" s="131" t="str">
        <f>I6</f>
        <v>FY 2025</v>
      </c>
      <c r="J202" s="79"/>
      <c r="K202" s="113" t="s">
        <v>34</v>
      </c>
    </row>
    <row r="203" spans="1:11" x14ac:dyDescent="0.25">
      <c r="A203" s="64"/>
      <c r="B203" s="64"/>
      <c r="C203" s="64"/>
      <c r="D203" s="64"/>
      <c r="E203" s="64"/>
      <c r="F203" s="64"/>
      <c r="G203" s="80" t="s">
        <v>37</v>
      </c>
      <c r="H203" s="80"/>
      <c r="I203" s="80" t="s">
        <v>38</v>
      </c>
      <c r="J203" s="81"/>
      <c r="K203" s="114" t="str">
        <f>K7</f>
        <v>FY 2025</v>
      </c>
    </row>
    <row r="204" spans="1:11" x14ac:dyDescent="0.25">
      <c r="A204" s="64"/>
      <c r="B204" s="65"/>
      <c r="C204" s="65"/>
      <c r="D204" s="64"/>
      <c r="E204" s="64"/>
      <c r="F204" s="64"/>
      <c r="G204" s="73"/>
      <c r="H204" s="73"/>
      <c r="I204" s="73"/>
      <c r="J204" s="73"/>
      <c r="K204" s="19"/>
    </row>
    <row r="205" spans="1:11" x14ac:dyDescent="0.25">
      <c r="A205" s="64"/>
      <c r="B205" s="71" t="s">
        <v>323</v>
      </c>
      <c r="C205" s="65"/>
      <c r="D205" s="64"/>
      <c r="E205" s="64"/>
      <c r="F205" s="64"/>
      <c r="G205" s="73"/>
      <c r="H205" s="73"/>
      <c r="I205" s="73"/>
      <c r="J205" s="73"/>
      <c r="K205" s="19"/>
    </row>
    <row r="206" spans="1:11" x14ac:dyDescent="0.25">
      <c r="A206" s="64"/>
      <c r="B206" s="72">
        <v>4610</v>
      </c>
      <c r="C206" s="132" t="s">
        <v>447</v>
      </c>
      <c r="D206" s="64"/>
      <c r="E206" s="64"/>
      <c r="F206" s="64"/>
      <c r="G206" s="25"/>
      <c r="H206" s="19"/>
      <c r="I206" s="25"/>
      <c r="J206" s="73"/>
      <c r="K206" s="40">
        <f t="shared" ref="K206:K213" si="8">G206-I206</f>
        <v>0</v>
      </c>
    </row>
    <row r="207" spans="1:11" x14ac:dyDescent="0.25">
      <c r="A207" s="64"/>
      <c r="B207" s="72">
        <v>4620</v>
      </c>
      <c r="C207" s="132" t="s">
        <v>324</v>
      </c>
      <c r="D207" s="64"/>
      <c r="E207" s="64"/>
      <c r="F207" s="64"/>
      <c r="G207" s="25"/>
      <c r="H207" s="19"/>
      <c r="I207" s="25"/>
      <c r="J207" s="73"/>
      <c r="K207" s="40">
        <f t="shared" si="8"/>
        <v>0</v>
      </c>
    </row>
    <row r="208" spans="1:11" x14ac:dyDescent="0.25">
      <c r="A208" s="64"/>
      <c r="B208" s="72">
        <v>4630</v>
      </c>
      <c r="C208" s="132" t="s">
        <v>325</v>
      </c>
      <c r="D208" s="64"/>
      <c r="E208" s="64"/>
      <c r="F208" s="64"/>
      <c r="G208" s="25"/>
      <c r="H208" s="19"/>
      <c r="I208" s="25"/>
      <c r="J208" s="73"/>
      <c r="K208" s="40">
        <f t="shared" si="8"/>
        <v>0</v>
      </c>
    </row>
    <row r="209" spans="1:11" x14ac:dyDescent="0.25">
      <c r="A209" s="64"/>
      <c r="B209" s="72">
        <v>4640</v>
      </c>
      <c r="C209" s="132" t="s">
        <v>208</v>
      </c>
      <c r="D209" s="64"/>
      <c r="E209" s="64"/>
      <c r="F209" s="64"/>
      <c r="G209" s="25"/>
      <c r="H209" s="19"/>
      <c r="I209" s="25"/>
      <c r="J209" s="73"/>
      <c r="K209" s="40">
        <f t="shared" si="8"/>
        <v>0</v>
      </c>
    </row>
    <row r="210" spans="1:11" x14ac:dyDescent="0.25">
      <c r="A210" s="64"/>
      <c r="B210" s="72">
        <v>4650</v>
      </c>
      <c r="C210" s="132" t="s">
        <v>326</v>
      </c>
      <c r="D210" s="64"/>
      <c r="E210" s="64"/>
      <c r="F210" s="64"/>
      <c r="G210" s="25"/>
      <c r="H210" s="19"/>
      <c r="I210" s="25"/>
      <c r="J210" s="73"/>
      <c r="K210" s="40">
        <f t="shared" si="8"/>
        <v>0</v>
      </c>
    </row>
    <row r="211" spans="1:11" x14ac:dyDescent="0.25">
      <c r="A211" s="64"/>
      <c r="B211" s="72">
        <v>4690</v>
      </c>
      <c r="C211" s="132" t="s">
        <v>125</v>
      </c>
      <c r="D211" s="13"/>
      <c r="E211" s="13"/>
      <c r="F211" s="64"/>
      <c r="G211" s="25"/>
      <c r="H211" s="19"/>
      <c r="I211" s="25"/>
      <c r="J211" s="73"/>
      <c r="K211" s="40">
        <f t="shared" si="8"/>
        <v>0</v>
      </c>
    </row>
    <row r="212" spans="1:11" x14ac:dyDescent="0.25">
      <c r="A212" s="64"/>
      <c r="B212" s="64"/>
      <c r="C212" s="13"/>
      <c r="D212" s="13"/>
      <c r="E212" s="13"/>
      <c r="F212" s="64"/>
      <c r="G212" s="25"/>
      <c r="H212" s="19"/>
      <c r="I212" s="25"/>
      <c r="J212" s="73"/>
      <c r="K212" s="40">
        <f t="shared" si="8"/>
        <v>0</v>
      </c>
    </row>
    <row r="213" spans="1:11" x14ac:dyDescent="0.25">
      <c r="A213" s="64"/>
      <c r="B213" s="64"/>
      <c r="C213" s="13"/>
      <c r="D213" s="13"/>
      <c r="E213" s="13"/>
      <c r="F213" s="64"/>
      <c r="G213" s="25"/>
      <c r="H213" s="19"/>
      <c r="I213" s="25"/>
      <c r="J213" s="73"/>
      <c r="K213" s="40">
        <f t="shared" si="8"/>
        <v>0</v>
      </c>
    </row>
    <row r="214" spans="1:11" x14ac:dyDescent="0.25">
      <c r="A214" s="64"/>
      <c r="B214" s="64"/>
      <c r="C214" s="64"/>
      <c r="D214" s="64"/>
      <c r="E214" s="64"/>
      <c r="F214" s="64"/>
      <c r="G214" s="73"/>
      <c r="H214" s="73"/>
      <c r="I214" s="73"/>
      <c r="J214" s="73"/>
      <c r="K214" s="19"/>
    </row>
    <row r="215" spans="1:11" ht="16.5" thickBot="1" x14ac:dyDescent="0.3">
      <c r="A215" s="64"/>
      <c r="B215" s="72">
        <v>4600</v>
      </c>
      <c r="C215" s="71" t="s">
        <v>327</v>
      </c>
      <c r="D215" s="65"/>
      <c r="E215" s="65"/>
      <c r="F215" s="65"/>
      <c r="G215" s="43">
        <f>SUM(G206:G213)</f>
        <v>0</v>
      </c>
      <c r="H215" s="35"/>
      <c r="I215" s="43">
        <f>SUM(I206:I213)</f>
        <v>0</v>
      </c>
      <c r="J215" s="18"/>
      <c r="K215" s="43">
        <f>SUM(K206:K213)</f>
        <v>0</v>
      </c>
    </row>
    <row r="216" spans="1:11" ht="16.5" thickTop="1" x14ac:dyDescent="0.25">
      <c r="A216" s="64"/>
      <c r="B216" s="65"/>
      <c r="C216" s="65"/>
      <c r="D216" s="65"/>
      <c r="E216" s="65"/>
      <c r="F216" s="65"/>
      <c r="G216" s="19"/>
      <c r="H216" s="19"/>
      <c r="I216" s="19"/>
      <c r="J216" s="73"/>
      <c r="K216" s="19"/>
    </row>
    <row r="217" spans="1:11" x14ac:dyDescent="0.25">
      <c r="A217" s="64"/>
      <c r="B217" s="64"/>
      <c r="C217" s="64"/>
      <c r="D217" s="64"/>
      <c r="E217" s="64"/>
      <c r="F217" s="64"/>
      <c r="G217" s="73"/>
      <c r="H217" s="73"/>
      <c r="I217" s="73"/>
      <c r="J217" s="73"/>
      <c r="K217" s="19"/>
    </row>
    <row r="218" spans="1:11" x14ac:dyDescent="0.25">
      <c r="A218" s="64"/>
      <c r="B218" s="64"/>
      <c r="C218" s="64"/>
      <c r="D218" s="64"/>
      <c r="E218" s="64"/>
      <c r="F218" s="64"/>
      <c r="G218" s="73"/>
      <c r="H218" s="73"/>
      <c r="I218" s="73"/>
      <c r="J218" s="73"/>
      <c r="K218" s="19"/>
    </row>
    <row r="219" spans="1:11" x14ac:dyDescent="0.25">
      <c r="A219" s="64"/>
      <c r="B219" s="71" t="s">
        <v>328</v>
      </c>
      <c r="C219" s="65"/>
      <c r="D219" s="65"/>
      <c r="E219" s="64"/>
      <c r="F219" s="64"/>
      <c r="G219" s="73"/>
      <c r="H219" s="73"/>
      <c r="I219" s="73"/>
      <c r="J219" s="73"/>
      <c r="K219" s="19"/>
    </row>
    <row r="220" spans="1:11" x14ac:dyDescent="0.25">
      <c r="A220" s="64"/>
      <c r="B220" s="72">
        <v>4820</v>
      </c>
      <c r="C220" s="132" t="s">
        <v>329</v>
      </c>
      <c r="D220" s="64"/>
      <c r="E220" s="64"/>
      <c r="F220" s="64"/>
      <c r="G220" s="25"/>
      <c r="H220" s="19"/>
      <c r="I220" s="25"/>
      <c r="J220" s="73"/>
      <c r="K220" s="40">
        <f t="shared" ref="K220:K227" si="9">G220-I220</f>
        <v>0</v>
      </c>
    </row>
    <row r="221" spans="1:11" x14ac:dyDescent="0.25">
      <c r="A221" s="64"/>
      <c r="B221" s="72">
        <v>4830</v>
      </c>
      <c r="C221" s="132" t="s">
        <v>330</v>
      </c>
      <c r="D221" s="64"/>
      <c r="E221" s="64"/>
      <c r="F221" s="64"/>
      <c r="G221" s="25"/>
      <c r="H221" s="19"/>
      <c r="I221" s="25"/>
      <c r="J221" s="73"/>
      <c r="K221" s="40">
        <f t="shared" si="9"/>
        <v>0</v>
      </c>
    </row>
    <row r="222" spans="1:11" x14ac:dyDescent="0.25">
      <c r="A222" s="64"/>
      <c r="B222" s="72">
        <v>4840</v>
      </c>
      <c r="C222" s="132" t="s">
        <v>331</v>
      </c>
      <c r="D222" s="64"/>
      <c r="E222" s="64"/>
      <c r="F222" s="64"/>
      <c r="G222" s="25"/>
      <c r="H222" s="19"/>
      <c r="I222" s="25"/>
      <c r="J222" s="73"/>
      <c r="K222" s="40">
        <f t="shared" si="9"/>
        <v>0</v>
      </c>
    </row>
    <row r="223" spans="1:11" x14ac:dyDescent="0.25">
      <c r="A223" s="64"/>
      <c r="B223" s="72">
        <v>4850</v>
      </c>
      <c r="C223" s="132" t="s">
        <v>332</v>
      </c>
      <c r="D223" s="64"/>
      <c r="E223" s="64"/>
      <c r="F223" s="64"/>
      <c r="G223" s="25"/>
      <c r="H223" s="19"/>
      <c r="I223" s="25"/>
      <c r="J223" s="73"/>
      <c r="K223" s="40">
        <f t="shared" si="9"/>
        <v>0</v>
      </c>
    </row>
    <row r="224" spans="1:11" x14ac:dyDescent="0.25">
      <c r="A224" s="64"/>
      <c r="B224" s="72">
        <v>4860</v>
      </c>
      <c r="C224" s="132" t="s">
        <v>333</v>
      </c>
      <c r="D224" s="64"/>
      <c r="E224" s="64"/>
      <c r="F224" s="64"/>
      <c r="G224" s="25"/>
      <c r="H224" s="19"/>
      <c r="I224" s="25"/>
      <c r="J224" s="73"/>
      <c r="K224" s="40">
        <f t="shared" si="9"/>
        <v>0</v>
      </c>
    </row>
    <row r="225" spans="1:11" x14ac:dyDescent="0.25">
      <c r="A225" s="64"/>
      <c r="B225" s="72">
        <v>4870</v>
      </c>
      <c r="C225" s="132" t="s">
        <v>334</v>
      </c>
      <c r="D225" s="64"/>
      <c r="E225" s="64"/>
      <c r="F225" s="64"/>
      <c r="G225" s="25"/>
      <c r="H225" s="19"/>
      <c r="I225" s="25"/>
      <c r="J225" s="73"/>
      <c r="K225" s="40">
        <f t="shared" si="9"/>
        <v>0</v>
      </c>
    </row>
    <row r="226" spans="1:11" x14ac:dyDescent="0.25">
      <c r="A226" s="64"/>
      <c r="B226" s="72">
        <v>4890</v>
      </c>
      <c r="C226" s="132" t="s">
        <v>335</v>
      </c>
      <c r="D226" s="64"/>
      <c r="E226" s="64"/>
      <c r="F226" s="64"/>
      <c r="G226" s="25"/>
      <c r="H226" s="19"/>
      <c r="I226" s="25"/>
      <c r="J226" s="73"/>
      <c r="K226" s="40">
        <f t="shared" si="9"/>
        <v>0</v>
      </c>
    </row>
    <row r="227" spans="1:11" x14ac:dyDescent="0.25">
      <c r="A227" s="64"/>
      <c r="B227" s="64"/>
      <c r="C227" s="13"/>
      <c r="D227" s="13"/>
      <c r="E227" s="13"/>
      <c r="F227" s="64"/>
      <c r="G227" s="25"/>
      <c r="H227" s="19"/>
      <c r="I227" s="25"/>
      <c r="J227" s="73"/>
      <c r="K227" s="40">
        <f t="shared" si="9"/>
        <v>0</v>
      </c>
    </row>
    <row r="228" spans="1:11" x14ac:dyDescent="0.25">
      <c r="A228" s="64"/>
      <c r="B228" s="64"/>
      <c r="C228" s="64"/>
      <c r="D228" s="64"/>
      <c r="E228" s="64"/>
      <c r="F228" s="64"/>
      <c r="G228" s="73"/>
      <c r="H228" s="73"/>
      <c r="I228" s="73"/>
      <c r="J228" s="73"/>
      <c r="K228" s="19"/>
    </row>
    <row r="229" spans="1:11" ht="16.5" thickBot="1" x14ac:dyDescent="0.3">
      <c r="A229" s="64"/>
      <c r="B229" s="72">
        <v>4800</v>
      </c>
      <c r="C229" s="71" t="s">
        <v>336</v>
      </c>
      <c r="D229" s="65"/>
      <c r="E229" s="65"/>
      <c r="F229" s="65"/>
      <c r="G229" s="43">
        <f>SUM(G220:G227)</f>
        <v>0</v>
      </c>
      <c r="H229" s="35"/>
      <c r="I229" s="43">
        <f>SUM(I220:I227)</f>
        <v>0</v>
      </c>
      <c r="J229" s="18"/>
      <c r="K229" s="43">
        <f>SUM(K220:K227)</f>
        <v>0</v>
      </c>
    </row>
    <row r="230" spans="1:11" ht="16.5" thickTop="1" x14ac:dyDescent="0.25">
      <c r="A230" s="64"/>
      <c r="B230" s="64"/>
      <c r="C230" s="71" t="s">
        <v>3</v>
      </c>
      <c r="D230" s="64"/>
      <c r="E230" s="64"/>
      <c r="F230" s="64"/>
      <c r="G230" s="73"/>
      <c r="H230" s="73"/>
      <c r="I230" s="73"/>
      <c r="J230" s="73"/>
      <c r="K230" s="19"/>
    </row>
    <row r="231" spans="1:11" x14ac:dyDescent="0.25">
      <c r="A231" s="64"/>
      <c r="B231" s="71" t="s">
        <v>222</v>
      </c>
      <c r="C231" s="65"/>
      <c r="D231" s="65"/>
      <c r="E231" s="64"/>
      <c r="F231" s="64"/>
      <c r="G231" s="73"/>
      <c r="H231" s="73"/>
      <c r="I231" s="73"/>
      <c r="J231" s="73"/>
      <c r="K231" s="19"/>
    </row>
    <row r="232" spans="1:11" x14ac:dyDescent="0.25">
      <c r="A232" s="64"/>
      <c r="B232" s="72">
        <v>4920</v>
      </c>
      <c r="C232" s="132" t="s">
        <v>223</v>
      </c>
      <c r="D232" s="64"/>
      <c r="E232" s="64"/>
      <c r="F232" s="64"/>
      <c r="G232" s="25"/>
      <c r="H232" s="19"/>
      <c r="I232" s="25"/>
      <c r="J232" s="73"/>
      <c r="K232" s="40">
        <f>G232-I232</f>
        <v>0</v>
      </c>
    </row>
    <row r="233" spans="1:11" x14ac:dyDescent="0.25">
      <c r="A233" s="64"/>
      <c r="B233" s="72">
        <v>4930</v>
      </c>
      <c r="C233" s="132" t="s">
        <v>337</v>
      </c>
      <c r="D233" s="64"/>
      <c r="E233" s="64"/>
      <c r="F233" s="64"/>
      <c r="G233" s="25"/>
      <c r="H233" s="19"/>
      <c r="I233" s="25"/>
      <c r="J233" s="73"/>
      <c r="K233" s="40">
        <f>G233-I233</f>
        <v>0</v>
      </c>
    </row>
    <row r="234" spans="1:11" x14ac:dyDescent="0.25">
      <c r="A234" s="64"/>
      <c r="B234" s="72">
        <v>4990</v>
      </c>
      <c r="C234" s="132" t="s">
        <v>125</v>
      </c>
      <c r="D234" s="13"/>
      <c r="E234" s="13"/>
      <c r="F234" s="64"/>
      <c r="G234" s="25"/>
      <c r="H234" s="19"/>
      <c r="I234" s="25"/>
      <c r="J234" s="73"/>
      <c r="K234" s="40">
        <f>G234-I234</f>
        <v>0</v>
      </c>
    </row>
    <row r="235" spans="1:11" x14ac:dyDescent="0.25">
      <c r="A235" s="64"/>
      <c r="B235" s="64"/>
      <c r="C235" s="13"/>
      <c r="D235" s="13"/>
      <c r="E235" s="13"/>
      <c r="F235" s="64"/>
      <c r="G235" s="25"/>
      <c r="H235" s="19"/>
      <c r="I235" s="25"/>
      <c r="J235" s="73"/>
      <c r="K235" s="40">
        <f>G235-I235</f>
        <v>0</v>
      </c>
    </row>
    <row r="236" spans="1:11" x14ac:dyDescent="0.25">
      <c r="A236" s="64"/>
      <c r="B236" s="64"/>
      <c r="C236" s="13"/>
      <c r="D236" s="13"/>
      <c r="E236" s="13"/>
      <c r="F236" s="64"/>
      <c r="G236" s="25"/>
      <c r="H236" s="19"/>
      <c r="I236" s="25"/>
      <c r="J236" s="73"/>
      <c r="K236" s="40">
        <f>G236-I236</f>
        <v>0</v>
      </c>
    </row>
    <row r="237" spans="1:11" x14ac:dyDescent="0.25">
      <c r="A237" s="64"/>
      <c r="B237" s="64"/>
      <c r="C237" s="64"/>
      <c r="D237" s="64"/>
      <c r="E237" s="64"/>
      <c r="F237" s="64"/>
      <c r="G237" s="73"/>
      <c r="H237" s="73"/>
      <c r="I237" s="73"/>
      <c r="J237" s="73"/>
      <c r="K237" s="19"/>
    </row>
    <row r="238" spans="1:11" ht="16.5" thickBot="1" x14ac:dyDescent="0.3">
      <c r="A238" s="64"/>
      <c r="B238" s="72">
        <v>4900</v>
      </c>
      <c r="C238" s="71" t="s">
        <v>226</v>
      </c>
      <c r="D238" s="65"/>
      <c r="E238" s="65"/>
      <c r="F238" s="65"/>
      <c r="G238" s="43">
        <f>SUM(G232:G236)</f>
        <v>0</v>
      </c>
      <c r="H238" s="35"/>
      <c r="I238" s="43">
        <f>SUM(I232:I236)</f>
        <v>0</v>
      </c>
      <c r="J238" s="18"/>
      <c r="K238" s="43">
        <f>SUM(K232:K236)</f>
        <v>0</v>
      </c>
    </row>
    <row r="239" spans="1:11" ht="16.5" thickTop="1" x14ac:dyDescent="0.25">
      <c r="A239" s="64"/>
      <c r="B239" s="64"/>
      <c r="C239" s="64"/>
      <c r="D239" s="64"/>
      <c r="E239" s="64"/>
      <c r="F239" s="64"/>
      <c r="G239" s="18"/>
      <c r="H239" s="18"/>
      <c r="I239" s="18"/>
      <c r="J239" s="18"/>
      <c r="K239" s="35"/>
    </row>
    <row r="240" spans="1:11" x14ac:dyDescent="0.25">
      <c r="A240" s="64"/>
      <c r="B240" s="65"/>
      <c r="C240" s="64"/>
      <c r="D240" s="64"/>
      <c r="E240" s="64"/>
      <c r="F240" s="64"/>
      <c r="G240" s="18"/>
      <c r="H240" s="18"/>
      <c r="I240" s="18"/>
      <c r="J240" s="18"/>
      <c r="K240" s="35"/>
    </row>
    <row r="241" spans="1:11" x14ac:dyDescent="0.25">
      <c r="A241" s="64"/>
      <c r="B241" s="65"/>
      <c r="C241" s="64"/>
      <c r="D241" s="64"/>
      <c r="E241" s="64"/>
      <c r="F241" s="64"/>
      <c r="G241" s="18"/>
      <c r="H241" s="18"/>
      <c r="I241" s="18"/>
      <c r="J241" s="18"/>
      <c r="K241" s="35"/>
    </row>
    <row r="242" spans="1:11" x14ac:dyDescent="0.25">
      <c r="A242" s="64"/>
      <c r="B242" s="65"/>
      <c r="C242" s="71" t="s">
        <v>277</v>
      </c>
      <c r="D242" s="65"/>
      <c r="E242" s="65"/>
      <c r="F242" s="65"/>
      <c r="G242" s="18"/>
      <c r="H242" s="18"/>
      <c r="I242" s="18"/>
      <c r="J242" s="18"/>
      <c r="K242" s="35"/>
    </row>
    <row r="243" spans="1:11" ht="16.5" thickBot="1" x14ac:dyDescent="0.3">
      <c r="A243" s="64"/>
      <c r="B243" s="65"/>
      <c r="C243" s="71" t="s">
        <v>338</v>
      </c>
      <c r="D243" s="65"/>
      <c r="E243" s="65"/>
      <c r="F243" s="65"/>
      <c r="G243" s="43">
        <f>G119+G134+G148+G183+G215+G229+G238</f>
        <v>0</v>
      </c>
      <c r="H243" s="35"/>
      <c r="I243" s="43">
        <f>I119+I134+I148+I183+I215+I229+I238</f>
        <v>0</v>
      </c>
      <c r="J243" s="35"/>
      <c r="K243" s="43">
        <f>K119+K134+K148+K183+K215+K229+K238</f>
        <v>0</v>
      </c>
    </row>
    <row r="244" spans="1:11" ht="16.5" thickTop="1" x14ac:dyDescent="0.25">
      <c r="A244" s="64"/>
      <c r="B244" s="64"/>
      <c r="C244" s="64"/>
      <c r="D244" s="64"/>
      <c r="E244" s="64"/>
      <c r="F244" s="64"/>
      <c r="G244" s="18"/>
      <c r="H244" s="18"/>
      <c r="I244" s="18"/>
      <c r="J244" s="18"/>
      <c r="K244" s="35"/>
    </row>
    <row r="245" spans="1:11" x14ac:dyDescent="0.25">
      <c r="A245" s="64"/>
      <c r="B245" s="65"/>
      <c r="C245" s="64"/>
      <c r="D245" s="64"/>
      <c r="E245" s="64"/>
      <c r="F245" s="64"/>
      <c r="G245" s="79"/>
      <c r="H245" s="73"/>
      <c r="I245" s="73"/>
      <c r="J245" s="73"/>
      <c r="K245" s="19"/>
    </row>
    <row r="246" spans="1:11" x14ac:dyDescent="0.25">
      <c r="A246" s="64"/>
      <c r="B246" s="64"/>
      <c r="C246" s="64"/>
      <c r="D246" s="64"/>
      <c r="E246" s="64"/>
      <c r="F246" s="64"/>
      <c r="G246" s="73"/>
      <c r="H246" s="73"/>
      <c r="I246" s="73"/>
      <c r="J246" s="73"/>
      <c r="K246" s="19"/>
    </row>
    <row r="247" spans="1:11" x14ac:dyDescent="0.25">
      <c r="A247" s="64"/>
      <c r="B247" s="64"/>
      <c r="C247" s="64"/>
      <c r="D247" s="64"/>
      <c r="E247" s="64"/>
      <c r="F247" s="64"/>
      <c r="G247" s="73"/>
      <c r="H247" s="73"/>
      <c r="I247" s="73"/>
      <c r="J247" s="73"/>
      <c r="K247" s="19"/>
    </row>
    <row r="248" spans="1:11" x14ac:dyDescent="0.25">
      <c r="A248" s="64"/>
      <c r="B248" s="64"/>
      <c r="C248" s="64"/>
      <c r="D248" s="64"/>
      <c r="E248" s="64"/>
      <c r="F248" s="64"/>
      <c r="G248" s="73"/>
      <c r="H248" s="73"/>
      <c r="I248" s="73"/>
      <c r="J248" s="73"/>
      <c r="K248" s="19"/>
    </row>
    <row r="249" spans="1:11" x14ac:dyDescent="0.25">
      <c r="A249" s="67"/>
      <c r="B249" s="74"/>
      <c r="C249" s="74"/>
      <c r="D249" s="74"/>
      <c r="E249" s="74"/>
      <c r="F249" s="74"/>
      <c r="G249" s="120" t="s">
        <v>339</v>
      </c>
      <c r="H249" s="73"/>
      <c r="I249" s="73"/>
      <c r="J249" s="73"/>
      <c r="K249" s="19"/>
    </row>
    <row r="250" spans="1:11" x14ac:dyDescent="0.25">
      <c r="A250" s="2"/>
      <c r="G250" s="18"/>
      <c r="H250" s="28"/>
      <c r="I250" s="28"/>
      <c r="J250" s="28"/>
      <c r="K250" s="47"/>
    </row>
    <row r="251" spans="1:11" x14ac:dyDescent="0.25">
      <c r="G251" s="18"/>
      <c r="H251" s="18"/>
      <c r="I251" s="18"/>
      <c r="J251" s="18"/>
      <c r="K251" s="35"/>
    </row>
    <row r="252" spans="1:11" x14ac:dyDescent="0.25">
      <c r="G252" s="18"/>
      <c r="H252" s="18"/>
      <c r="I252" s="18"/>
      <c r="J252" s="18"/>
      <c r="K252" s="35"/>
    </row>
    <row r="253" spans="1:11" x14ac:dyDescent="0.25">
      <c r="G253" s="18"/>
      <c r="H253" s="18"/>
      <c r="I253" s="18"/>
      <c r="J253" s="18"/>
      <c r="K253" s="35"/>
    </row>
    <row r="254" spans="1:11" x14ac:dyDescent="0.25">
      <c r="G254" s="18"/>
      <c r="H254" s="18"/>
      <c r="I254" s="18"/>
      <c r="J254" s="18"/>
      <c r="K254" s="35"/>
    </row>
    <row r="255" spans="1:11" x14ac:dyDescent="0.25">
      <c r="G255" s="18"/>
      <c r="H255" s="18"/>
      <c r="I255" s="18"/>
      <c r="J255" s="18"/>
      <c r="K255" s="35"/>
    </row>
    <row r="256" spans="1:11" x14ac:dyDescent="0.25">
      <c r="G256" s="18"/>
      <c r="H256" s="18"/>
      <c r="I256" s="18"/>
      <c r="J256" s="18"/>
      <c r="K256" s="35"/>
    </row>
    <row r="257" spans="7:11" x14ac:dyDescent="0.25">
      <c r="G257" s="18"/>
      <c r="H257" s="18"/>
      <c r="I257" s="18"/>
      <c r="J257" s="18"/>
      <c r="K257" s="35"/>
    </row>
    <row r="258" spans="7:11" x14ac:dyDescent="0.25">
      <c r="G258" s="18"/>
      <c r="H258" s="18"/>
      <c r="I258" s="18"/>
      <c r="J258" s="18"/>
      <c r="K258" s="35"/>
    </row>
    <row r="259" spans="7:11" x14ac:dyDescent="0.25">
      <c r="G259" s="18"/>
      <c r="H259" s="18"/>
      <c r="I259" s="18"/>
      <c r="J259" s="18"/>
      <c r="K259" s="35"/>
    </row>
    <row r="260" spans="7:11" x14ac:dyDescent="0.25">
      <c r="G260" s="18"/>
      <c r="H260" s="18"/>
      <c r="I260" s="18"/>
      <c r="J260" s="18"/>
      <c r="K260" s="35"/>
    </row>
    <row r="261" spans="7:11" x14ac:dyDescent="0.25">
      <c r="G261" s="18"/>
      <c r="H261" s="18"/>
      <c r="I261" s="18"/>
      <c r="J261" s="18"/>
      <c r="K261" s="35"/>
    </row>
    <row r="262" spans="7:11" x14ac:dyDescent="0.25">
      <c r="G262" s="18"/>
      <c r="H262" s="18"/>
      <c r="I262" s="18"/>
      <c r="J262" s="18"/>
      <c r="K262" s="35"/>
    </row>
    <row r="263" spans="7:11" x14ac:dyDescent="0.25">
      <c r="G263" s="18"/>
      <c r="H263" s="18"/>
      <c r="I263" s="18"/>
      <c r="J263" s="18"/>
      <c r="K263" s="35"/>
    </row>
    <row r="264" spans="7:11" x14ac:dyDescent="0.25">
      <c r="G264" s="18"/>
      <c r="H264" s="18"/>
      <c r="I264" s="18"/>
      <c r="J264" s="18"/>
      <c r="K264" s="35"/>
    </row>
    <row r="265" spans="7:11" x14ac:dyDescent="0.25">
      <c r="G265" s="18"/>
      <c r="H265" s="18"/>
      <c r="I265" s="18"/>
      <c r="J265" s="18"/>
      <c r="K265" s="35"/>
    </row>
    <row r="266" spans="7:11" x14ac:dyDescent="0.25">
      <c r="G266" s="18"/>
      <c r="H266" s="18"/>
      <c r="I266" s="18"/>
      <c r="J266" s="18"/>
      <c r="K266" s="35"/>
    </row>
    <row r="267" spans="7:11" x14ac:dyDescent="0.25">
      <c r="G267" s="18"/>
      <c r="H267" s="18"/>
      <c r="I267" s="18"/>
      <c r="J267" s="18"/>
      <c r="K267" s="35"/>
    </row>
    <row r="268" spans="7:11" x14ac:dyDescent="0.25">
      <c r="G268" s="18"/>
      <c r="H268" s="18"/>
      <c r="I268" s="18"/>
      <c r="J268" s="18"/>
      <c r="K268" s="35"/>
    </row>
    <row r="269" spans="7:11" x14ac:dyDescent="0.25">
      <c r="G269" s="18"/>
      <c r="H269" s="18"/>
      <c r="I269" s="18"/>
      <c r="J269" s="18"/>
      <c r="K269" s="35"/>
    </row>
    <row r="270" spans="7:11" x14ac:dyDescent="0.25">
      <c r="G270" s="18"/>
      <c r="H270" s="18"/>
      <c r="I270" s="18"/>
      <c r="J270" s="18"/>
      <c r="K270" s="35"/>
    </row>
    <row r="271" spans="7:11" x14ac:dyDescent="0.25">
      <c r="G271" s="18"/>
      <c r="H271" s="18"/>
      <c r="I271" s="18"/>
      <c r="J271" s="18"/>
      <c r="K271" s="35"/>
    </row>
    <row r="272" spans="7:11" x14ac:dyDescent="0.25">
      <c r="G272" s="18"/>
      <c r="H272" s="18"/>
      <c r="I272" s="18"/>
      <c r="J272" s="18"/>
      <c r="K272" s="35"/>
    </row>
    <row r="273" spans="7:11" x14ac:dyDescent="0.25">
      <c r="G273" s="18"/>
      <c r="H273" s="18"/>
      <c r="I273" s="18"/>
      <c r="J273" s="18"/>
      <c r="K273" s="35"/>
    </row>
    <row r="274" spans="7:11" x14ac:dyDescent="0.25">
      <c r="G274" s="18"/>
      <c r="H274" s="18"/>
      <c r="I274" s="18"/>
      <c r="J274" s="18"/>
      <c r="K274" s="35"/>
    </row>
    <row r="275" spans="7:11" x14ac:dyDescent="0.25">
      <c r="G275" s="18"/>
      <c r="H275" s="18"/>
      <c r="I275" s="18"/>
      <c r="J275" s="18"/>
      <c r="K275" s="35"/>
    </row>
    <row r="276" spans="7:11" x14ac:dyDescent="0.25">
      <c r="G276" s="18"/>
      <c r="H276" s="18"/>
      <c r="I276" s="18"/>
      <c r="J276" s="18"/>
      <c r="K276" s="35"/>
    </row>
    <row r="277" spans="7:11" x14ac:dyDescent="0.25">
      <c r="G277" s="18"/>
      <c r="H277" s="18"/>
      <c r="I277" s="18"/>
      <c r="J277" s="18"/>
      <c r="K277" s="35"/>
    </row>
    <row r="278" spans="7:11" x14ac:dyDescent="0.25">
      <c r="G278" s="18"/>
      <c r="H278" s="18"/>
      <c r="I278" s="18"/>
      <c r="J278" s="18"/>
      <c r="K278" s="35"/>
    </row>
    <row r="279" spans="7:11" x14ac:dyDescent="0.25">
      <c r="G279" s="18"/>
      <c r="H279" s="18"/>
      <c r="I279" s="18"/>
      <c r="J279" s="18"/>
      <c r="K279" s="35"/>
    </row>
    <row r="280" spans="7:11" x14ac:dyDescent="0.25">
      <c r="G280" s="18"/>
      <c r="H280" s="18"/>
      <c r="I280" s="18"/>
      <c r="J280" s="18"/>
      <c r="K280" s="35"/>
    </row>
    <row r="281" spans="7:11" x14ac:dyDescent="0.25">
      <c r="G281" s="18"/>
      <c r="H281" s="18"/>
      <c r="I281" s="18"/>
      <c r="J281" s="18"/>
      <c r="K281" s="35"/>
    </row>
    <row r="282" spans="7:11" x14ac:dyDescent="0.25">
      <c r="G282" s="18"/>
      <c r="H282" s="18"/>
      <c r="I282" s="18"/>
      <c r="J282" s="18"/>
      <c r="K282" s="35"/>
    </row>
    <row r="283" spans="7:11" x14ac:dyDescent="0.25">
      <c r="G283" s="18"/>
      <c r="H283" s="18"/>
      <c r="I283" s="18"/>
      <c r="J283" s="18"/>
      <c r="K283" s="35"/>
    </row>
    <row r="284" spans="7:11" x14ac:dyDescent="0.25">
      <c r="G284" s="18"/>
      <c r="H284" s="18"/>
      <c r="I284" s="18"/>
      <c r="J284" s="18"/>
      <c r="K284" s="35"/>
    </row>
    <row r="285" spans="7:11" x14ac:dyDescent="0.25">
      <c r="G285" s="18"/>
      <c r="H285" s="18"/>
      <c r="I285" s="18"/>
      <c r="J285" s="18"/>
      <c r="K285" s="35"/>
    </row>
    <row r="286" spans="7:11" x14ac:dyDescent="0.25">
      <c r="G286" s="18"/>
      <c r="H286" s="18"/>
      <c r="I286" s="18"/>
      <c r="J286" s="18"/>
      <c r="K286" s="35"/>
    </row>
    <row r="287" spans="7:11" x14ac:dyDescent="0.25">
      <c r="G287" s="18"/>
      <c r="H287" s="18"/>
      <c r="I287" s="18"/>
      <c r="J287" s="18"/>
      <c r="K287" s="35"/>
    </row>
  </sheetData>
  <phoneticPr fontId="15" type="noConversion"/>
  <pageMargins left="0.05" right="0.05" top="0.05" bottom="0.05" header="0.5" footer="0.5"/>
  <pageSetup scale="95" orientation="portrait" r:id="rId1"/>
  <headerFooter alignWithMargins="0"/>
  <rowBreaks count="4" manualBreakCount="4">
    <brk id="47" max="65535" man="1"/>
    <brk id="100" max="16383" man="1"/>
    <brk id="150" max="16383" man="1"/>
    <brk id="200" max="16383" man="1"/>
  </rowBreaks>
  <ignoredErrors>
    <ignoredError sqref="B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1"/>
  <sheetViews>
    <sheetView zoomScale="75" workbookViewId="0">
      <selection activeCell="B1" sqref="B1"/>
    </sheetView>
  </sheetViews>
  <sheetFormatPr defaultRowHeight="15.75" x14ac:dyDescent="0.25"/>
  <cols>
    <col min="1" max="1" width="2.77734375" customWidth="1"/>
    <col min="2" max="2" width="7.77734375" customWidth="1"/>
    <col min="3" max="3" width="22.77734375" customWidth="1"/>
    <col min="4" max="4" width="4.77734375" customWidth="1"/>
    <col min="5" max="6" width="2.44140625" customWidth="1"/>
    <col min="7" max="7" width="14.33203125" customWidth="1"/>
    <col min="8" max="8" width="1.44140625" customWidth="1"/>
    <col min="9" max="9" width="14.44140625" customWidth="1"/>
    <col min="10" max="10" width="1.44140625" customWidth="1"/>
    <col min="11" max="11" width="14.33203125" customWidth="1"/>
    <col min="12" max="12" width="0" hidden="1" customWidth="1"/>
    <col min="13" max="13" width="14.5546875" hidden="1" customWidth="1"/>
    <col min="14" max="14" width="0" hidden="1" customWidth="1"/>
    <col min="15" max="15" width="11.44140625" hidden="1" customWidth="1"/>
    <col min="16" max="20" width="0" hidden="1" customWidth="1"/>
  </cols>
  <sheetData>
    <row r="1" spans="1:16" ht="19.5" x14ac:dyDescent="0.35">
      <c r="A1" s="6" t="s">
        <v>340</v>
      </c>
      <c r="B1" s="6"/>
      <c r="C1" s="6"/>
      <c r="D1" s="6"/>
      <c r="E1" s="6"/>
      <c r="F1" s="6"/>
      <c r="G1" s="6"/>
      <c r="H1" s="6"/>
      <c r="I1" s="6"/>
      <c r="J1" s="31"/>
      <c r="K1" s="32"/>
    </row>
    <row r="2" spans="1:16" ht="19.5" x14ac:dyDescent="0.35">
      <c r="A2" s="6" t="s">
        <v>454</v>
      </c>
      <c r="B2" s="3"/>
      <c r="C2" s="3"/>
      <c r="D2" s="3"/>
      <c r="E2" s="3"/>
      <c r="F2" s="3"/>
      <c r="G2" s="93"/>
      <c r="H2" s="93"/>
      <c r="I2" s="93"/>
      <c r="J2" s="93"/>
      <c r="K2" s="3"/>
    </row>
    <row r="3" spans="1:16" x14ac:dyDescent="0.25">
      <c r="B3" s="4"/>
      <c r="C3" s="4"/>
    </row>
    <row r="5" spans="1:16" ht="19.5" x14ac:dyDescent="0.35">
      <c r="G5" s="8"/>
      <c r="H5" s="8"/>
      <c r="I5" s="8"/>
      <c r="J5" s="8"/>
      <c r="K5" s="7" t="str">
        <f>G6</f>
        <v>FY 2026</v>
      </c>
    </row>
    <row r="6" spans="1:16" x14ac:dyDescent="0.25">
      <c r="G6" s="11" t="s">
        <v>456</v>
      </c>
      <c r="H6" s="11"/>
      <c r="I6" s="11" t="s">
        <v>450</v>
      </c>
      <c r="J6" s="4"/>
      <c r="K6" s="11" t="s">
        <v>34</v>
      </c>
      <c r="M6" s="11" t="s">
        <v>33</v>
      </c>
      <c r="O6" s="58" t="s">
        <v>36</v>
      </c>
    </row>
    <row r="7" spans="1:16" x14ac:dyDescent="0.25">
      <c r="G7" s="14" t="s">
        <v>37</v>
      </c>
      <c r="H7" s="14"/>
      <c r="I7" s="14" t="s">
        <v>38</v>
      </c>
      <c r="J7" s="33"/>
      <c r="K7" s="14" t="str">
        <f>I6</f>
        <v>FY 2025</v>
      </c>
      <c r="M7" s="14" t="s">
        <v>37</v>
      </c>
      <c r="O7" s="14" t="s">
        <v>39</v>
      </c>
    </row>
    <row r="9" spans="1:16" x14ac:dyDescent="0.25">
      <c r="C9" s="4" t="s">
        <v>341</v>
      </c>
      <c r="G9" s="54"/>
      <c r="I9" s="54"/>
      <c r="K9" s="54"/>
      <c r="M9" s="54"/>
      <c r="O9" s="54"/>
    </row>
    <row r="10" spans="1:16" x14ac:dyDescent="0.25">
      <c r="C10" s="4"/>
    </row>
    <row r="11" spans="1:16" x14ac:dyDescent="0.25">
      <c r="B11" s="5" t="s">
        <v>40</v>
      </c>
    </row>
    <row r="12" spans="1:16" x14ac:dyDescent="0.25">
      <c r="B12" s="34">
        <v>5100</v>
      </c>
      <c r="C12" s="2" t="s">
        <v>342</v>
      </c>
      <c r="G12" s="40">
        <f>G60</f>
        <v>0</v>
      </c>
      <c r="H12" s="18"/>
      <c r="I12" s="40">
        <f>I60</f>
        <v>0</v>
      </c>
      <c r="J12" s="18"/>
      <c r="K12" s="40">
        <f>G12-I12</f>
        <v>0</v>
      </c>
      <c r="M12" s="40">
        <f>M60</f>
        <v>11930</v>
      </c>
      <c r="O12" s="40">
        <f>O60</f>
        <v>9315</v>
      </c>
      <c r="P12" s="59">
        <f>+O12/10*12</f>
        <v>11178</v>
      </c>
    </row>
    <row r="13" spans="1:16" x14ac:dyDescent="0.25">
      <c r="G13" s="18"/>
      <c r="H13" s="18"/>
      <c r="I13" s="18"/>
      <c r="J13" s="18"/>
      <c r="K13" s="18"/>
      <c r="M13" s="18"/>
      <c r="O13" s="18"/>
    </row>
    <row r="14" spans="1:16" ht="16.5" thickBot="1" x14ac:dyDescent="0.3">
      <c r="C14" s="5" t="s">
        <v>49</v>
      </c>
      <c r="D14" s="4"/>
      <c r="G14" s="43">
        <f>SUM(G12)</f>
        <v>0</v>
      </c>
      <c r="H14" s="35"/>
      <c r="I14" s="43">
        <f>SUM(I12)</f>
        <v>0</v>
      </c>
      <c r="J14" s="35"/>
      <c r="K14" s="43">
        <f>SUM(K12)</f>
        <v>0</v>
      </c>
      <c r="M14" s="43">
        <f>SUM(M12)</f>
        <v>11930</v>
      </c>
      <c r="O14" s="43">
        <f>SUM(O12)</f>
        <v>9315</v>
      </c>
    </row>
    <row r="15" spans="1:16" ht="16.5" thickTop="1" x14ac:dyDescent="0.25">
      <c r="G15" s="18"/>
      <c r="H15" s="18"/>
      <c r="I15" s="18"/>
      <c r="J15" s="18"/>
      <c r="K15" s="18"/>
      <c r="M15" s="18"/>
      <c r="O15" s="18"/>
    </row>
    <row r="16" spans="1:16" x14ac:dyDescent="0.25">
      <c r="G16" s="18"/>
      <c r="H16" s="18"/>
      <c r="I16" s="18"/>
      <c r="J16" s="18"/>
      <c r="K16" s="18"/>
      <c r="M16" s="18"/>
      <c r="O16" s="18"/>
    </row>
    <row r="17" spans="2:15" x14ac:dyDescent="0.25">
      <c r="G17" s="18"/>
      <c r="H17" s="18"/>
      <c r="I17" s="18"/>
      <c r="J17" s="18"/>
      <c r="K17" s="18"/>
      <c r="M17" s="18"/>
      <c r="O17" s="18"/>
    </row>
    <row r="18" spans="2:15" x14ac:dyDescent="0.25">
      <c r="G18" s="18"/>
      <c r="H18" s="18"/>
      <c r="I18" s="18"/>
      <c r="J18" s="18"/>
      <c r="K18" s="18"/>
      <c r="M18" s="18"/>
      <c r="O18" s="18"/>
    </row>
    <row r="19" spans="2:15" x14ac:dyDescent="0.25">
      <c r="B19" s="5" t="s">
        <v>50</v>
      </c>
      <c r="G19" s="18"/>
      <c r="H19" s="18"/>
      <c r="I19" s="18"/>
      <c r="J19" s="18"/>
      <c r="K19" s="18"/>
      <c r="M19" s="18"/>
      <c r="O19" s="18"/>
    </row>
    <row r="20" spans="2:15" x14ac:dyDescent="0.25">
      <c r="B20" s="34">
        <v>5200</v>
      </c>
      <c r="C20" s="2" t="s">
        <v>236</v>
      </c>
      <c r="G20" s="40">
        <f>G75</f>
        <v>0</v>
      </c>
      <c r="H20" s="35"/>
      <c r="I20" s="40">
        <f>I75</f>
        <v>0</v>
      </c>
      <c r="J20" s="35"/>
      <c r="K20" s="40">
        <f t="shared" ref="K20:K26" si="0">G20-I20</f>
        <v>0</v>
      </c>
      <c r="M20" s="40">
        <f>M75</f>
        <v>30302</v>
      </c>
      <c r="O20" s="40">
        <f>O75</f>
        <v>24424</v>
      </c>
    </row>
    <row r="21" spans="2:15" x14ac:dyDescent="0.25">
      <c r="B21" s="34">
        <v>5300</v>
      </c>
      <c r="C21" s="2" t="s">
        <v>237</v>
      </c>
      <c r="G21" s="40">
        <f>G89</f>
        <v>0</v>
      </c>
      <c r="H21" s="35"/>
      <c r="I21" s="40">
        <f>I89</f>
        <v>0</v>
      </c>
      <c r="J21" s="35"/>
      <c r="K21" s="40">
        <f t="shared" si="0"/>
        <v>0</v>
      </c>
      <c r="M21" s="40">
        <f>M89</f>
        <v>25449</v>
      </c>
      <c r="O21" s="40">
        <f>O89</f>
        <v>17082</v>
      </c>
    </row>
    <row r="22" spans="2:15" x14ac:dyDescent="0.25">
      <c r="B22" s="34">
        <v>5400</v>
      </c>
      <c r="C22" s="2" t="s">
        <v>238</v>
      </c>
      <c r="G22" s="40">
        <f>G109</f>
        <v>0</v>
      </c>
      <c r="H22" s="35"/>
      <c r="I22" s="40">
        <f>I109</f>
        <v>0</v>
      </c>
      <c r="J22" s="35"/>
      <c r="K22" s="40">
        <f t="shared" si="0"/>
        <v>0</v>
      </c>
      <c r="M22" s="40">
        <f>M109</f>
        <v>13317</v>
      </c>
      <c r="O22" s="40">
        <f>O109</f>
        <v>13005</v>
      </c>
    </row>
    <row r="23" spans="2:15" x14ac:dyDescent="0.25">
      <c r="B23" s="34">
        <v>5500</v>
      </c>
      <c r="C23" s="2" t="s">
        <v>239</v>
      </c>
      <c r="G23" s="40">
        <f>G112</f>
        <v>0</v>
      </c>
      <c r="H23" s="35"/>
      <c r="I23" s="40">
        <f>I112</f>
        <v>0</v>
      </c>
      <c r="J23" s="35"/>
      <c r="K23" s="40">
        <f t="shared" si="0"/>
        <v>0</v>
      </c>
      <c r="M23" s="40">
        <f>M112</f>
        <v>0</v>
      </c>
      <c r="O23" s="40">
        <f>O112</f>
        <v>0</v>
      </c>
    </row>
    <row r="24" spans="2:15" x14ac:dyDescent="0.25">
      <c r="B24" s="34">
        <v>5600</v>
      </c>
      <c r="C24" s="2" t="s">
        <v>240</v>
      </c>
      <c r="G24" s="40">
        <f>G123</f>
        <v>0</v>
      </c>
      <c r="H24" s="35"/>
      <c r="I24" s="40">
        <f>I123</f>
        <v>0</v>
      </c>
      <c r="J24" s="35"/>
      <c r="K24" s="40">
        <f t="shared" si="0"/>
        <v>0</v>
      </c>
      <c r="M24" s="40">
        <f>M123</f>
        <v>3019</v>
      </c>
      <c r="O24" s="40">
        <f>O123</f>
        <v>2122</v>
      </c>
    </row>
    <row r="25" spans="2:15" x14ac:dyDescent="0.25">
      <c r="B25" s="34">
        <v>5800</v>
      </c>
      <c r="C25" s="2" t="s">
        <v>234</v>
      </c>
      <c r="G25" s="40">
        <f>G130</f>
        <v>0</v>
      </c>
      <c r="H25" s="35"/>
      <c r="I25" s="40">
        <f>I130</f>
        <v>0</v>
      </c>
      <c r="J25" s="35"/>
      <c r="K25" s="40">
        <f t="shared" si="0"/>
        <v>0</v>
      </c>
      <c r="M25" s="40">
        <f>M130</f>
        <v>12281</v>
      </c>
      <c r="O25" s="40">
        <f>O130</f>
        <v>0</v>
      </c>
    </row>
    <row r="26" spans="2:15" x14ac:dyDescent="0.25">
      <c r="B26" s="34">
        <v>5900</v>
      </c>
      <c r="C26" s="2" t="s">
        <v>241</v>
      </c>
      <c r="G26" s="40">
        <f>G138</f>
        <v>0</v>
      </c>
      <c r="H26" s="35"/>
      <c r="I26" s="40">
        <f>I138</f>
        <v>0</v>
      </c>
      <c r="J26" s="35"/>
      <c r="K26" s="40">
        <f t="shared" si="0"/>
        <v>0</v>
      </c>
      <c r="M26" s="40">
        <f>M138</f>
        <v>0</v>
      </c>
      <c r="O26" s="40">
        <f>O138</f>
        <v>0</v>
      </c>
    </row>
    <row r="27" spans="2:15" x14ac:dyDescent="0.25">
      <c r="G27" s="35"/>
      <c r="H27" s="35"/>
      <c r="I27" s="35"/>
      <c r="J27" s="35"/>
      <c r="K27" s="35"/>
      <c r="M27" s="35"/>
      <c r="O27" s="35"/>
    </row>
    <row r="28" spans="2:15" x14ac:dyDescent="0.25">
      <c r="G28" s="35"/>
      <c r="H28" s="35"/>
      <c r="I28" s="35"/>
      <c r="J28" s="35"/>
      <c r="K28" s="35"/>
      <c r="M28" s="35"/>
      <c r="O28" s="35"/>
    </row>
    <row r="29" spans="2:15" ht="16.5" thickBot="1" x14ac:dyDescent="0.3">
      <c r="B29" s="34">
        <v>5000</v>
      </c>
      <c r="C29" s="5" t="s">
        <v>64</v>
      </c>
      <c r="D29" s="4"/>
      <c r="G29" s="43">
        <f>SUM(G20:G26)</f>
        <v>0</v>
      </c>
      <c r="H29" s="35"/>
      <c r="I29" s="43">
        <f>SUM(I20:I26)</f>
        <v>0</v>
      </c>
      <c r="J29" s="35"/>
      <c r="K29" s="43">
        <f>SUM(K20:K26)</f>
        <v>0</v>
      </c>
      <c r="M29" s="43">
        <f>SUM(M20:M26)</f>
        <v>84368</v>
      </c>
      <c r="O29" s="43">
        <f>SUM(O20:O26)</f>
        <v>56633</v>
      </c>
    </row>
    <row r="30" spans="2:15" ht="16.5" thickTop="1" x14ac:dyDescent="0.25">
      <c r="C30" s="4"/>
      <c r="D30" s="4"/>
      <c r="G30" s="35"/>
      <c r="H30" s="35"/>
      <c r="I30" s="35"/>
      <c r="J30" s="35"/>
      <c r="K30" s="35"/>
      <c r="M30" s="35"/>
      <c r="O30" s="35"/>
    </row>
    <row r="31" spans="2:15" x14ac:dyDescent="0.25">
      <c r="C31" s="4"/>
      <c r="D31" s="4"/>
      <c r="G31" s="35"/>
      <c r="H31" s="35"/>
      <c r="I31" s="35"/>
      <c r="J31" s="35"/>
      <c r="K31" s="35"/>
      <c r="M31" s="35"/>
      <c r="O31" s="35"/>
    </row>
    <row r="32" spans="2:15" ht="16.5" thickBot="1" x14ac:dyDescent="0.3">
      <c r="C32" s="5" t="s">
        <v>343</v>
      </c>
      <c r="D32" s="4"/>
      <c r="G32" s="43">
        <f>G14-G29</f>
        <v>0</v>
      </c>
      <c r="H32" s="35"/>
      <c r="I32" s="43">
        <f>I14-I29</f>
        <v>0</v>
      </c>
      <c r="J32" s="35"/>
      <c r="K32" s="43">
        <f>K14-K29</f>
        <v>0</v>
      </c>
      <c r="M32" s="43">
        <f>M14-M29</f>
        <v>-72438</v>
      </c>
      <c r="O32" s="43">
        <f>O14-O29</f>
        <v>-47318</v>
      </c>
    </row>
    <row r="33" spans="1:15" ht="16.5" thickTop="1" x14ac:dyDescent="0.25">
      <c r="G33" s="18"/>
      <c r="H33" s="18"/>
      <c r="I33" s="18"/>
      <c r="J33" s="18"/>
      <c r="K33" s="18"/>
      <c r="M33" s="18"/>
      <c r="O33" s="18"/>
    </row>
    <row r="34" spans="1:15" x14ac:dyDescent="0.25">
      <c r="G34" s="18"/>
      <c r="H34" s="18"/>
      <c r="I34" s="18"/>
      <c r="J34" s="18"/>
      <c r="K34" s="18"/>
      <c r="M34" s="18"/>
      <c r="O34" s="18"/>
    </row>
    <row r="35" spans="1:15" x14ac:dyDescent="0.25">
      <c r="G35" s="18"/>
      <c r="H35" s="18"/>
      <c r="I35" s="18"/>
      <c r="J35" s="18"/>
      <c r="K35" s="18"/>
      <c r="M35" s="18"/>
      <c r="O35" s="18"/>
    </row>
    <row r="36" spans="1:15" x14ac:dyDescent="0.25">
      <c r="G36" s="18"/>
      <c r="H36" s="18"/>
      <c r="I36" s="18"/>
      <c r="J36" s="18"/>
      <c r="K36" s="18"/>
      <c r="M36" s="18"/>
      <c r="O36" s="18"/>
    </row>
    <row r="37" spans="1:15" x14ac:dyDescent="0.25">
      <c r="G37" s="18"/>
      <c r="H37" s="18"/>
      <c r="I37" s="18"/>
      <c r="J37" s="18"/>
      <c r="K37" s="18"/>
      <c r="M37" s="18"/>
      <c r="O37" s="18"/>
    </row>
    <row r="38" spans="1:15" x14ac:dyDescent="0.25">
      <c r="G38" s="18"/>
      <c r="H38" s="18"/>
      <c r="I38" s="18"/>
      <c r="J38" s="18"/>
      <c r="K38" s="18"/>
      <c r="M38" s="18"/>
      <c r="O38" s="18"/>
    </row>
    <row r="39" spans="1:15" x14ac:dyDescent="0.25">
      <c r="G39" s="18"/>
      <c r="H39" s="18"/>
      <c r="I39" s="18"/>
      <c r="J39" s="18"/>
      <c r="K39" s="18"/>
      <c r="M39" s="18"/>
      <c r="O39" s="18"/>
    </row>
    <row r="40" spans="1:15" x14ac:dyDescent="0.25">
      <c r="G40" s="18"/>
      <c r="H40" s="18"/>
      <c r="I40" s="18"/>
      <c r="J40" s="18"/>
      <c r="K40" s="18"/>
      <c r="M40" s="18"/>
      <c r="O40" s="18"/>
    </row>
    <row r="41" spans="1:15" x14ac:dyDescent="0.25">
      <c r="G41" s="18"/>
      <c r="H41" s="18"/>
      <c r="I41" s="18"/>
      <c r="J41" s="18"/>
      <c r="K41" s="18"/>
      <c r="M41" s="18"/>
      <c r="O41" s="18"/>
    </row>
    <row r="42" spans="1:15" x14ac:dyDescent="0.25">
      <c r="G42" s="18"/>
      <c r="H42" s="18"/>
      <c r="I42" s="18"/>
      <c r="J42" s="18"/>
      <c r="K42" s="18"/>
      <c r="M42" s="18"/>
      <c r="O42" s="18"/>
    </row>
    <row r="43" spans="1:15" x14ac:dyDescent="0.25">
      <c r="G43" s="18"/>
      <c r="H43" s="18"/>
      <c r="I43" s="18"/>
      <c r="J43" s="18"/>
      <c r="K43" s="18"/>
      <c r="M43" s="18"/>
      <c r="O43" s="18"/>
    </row>
    <row r="44" spans="1:15" x14ac:dyDescent="0.25">
      <c r="G44" s="18"/>
      <c r="H44" s="18"/>
      <c r="I44" s="18"/>
      <c r="J44" s="18"/>
      <c r="K44" s="18"/>
      <c r="M44" s="18"/>
      <c r="O44" s="18"/>
    </row>
    <row r="45" spans="1:15" x14ac:dyDescent="0.25">
      <c r="G45" s="18"/>
      <c r="H45" s="18"/>
      <c r="I45" s="18"/>
      <c r="J45" s="18"/>
      <c r="K45" s="18"/>
      <c r="M45" s="18"/>
      <c r="O45" s="18"/>
    </row>
    <row r="46" spans="1:15" x14ac:dyDescent="0.25">
      <c r="A46" s="7" t="s">
        <v>344</v>
      </c>
      <c r="B46" s="3"/>
      <c r="C46" s="3"/>
      <c r="D46" s="3"/>
      <c r="E46" s="3"/>
      <c r="F46" s="3"/>
      <c r="G46" s="28"/>
      <c r="H46" s="28"/>
      <c r="I46" s="28"/>
      <c r="J46" s="28"/>
      <c r="K46" s="28"/>
      <c r="M46" s="28"/>
      <c r="O46" s="28"/>
    </row>
    <row r="47" spans="1:15" x14ac:dyDescent="0.25">
      <c r="A47" s="2"/>
      <c r="G47" s="18"/>
      <c r="H47" s="18"/>
      <c r="I47" s="18"/>
      <c r="J47" s="18"/>
      <c r="K47" s="18"/>
      <c r="M47" s="18"/>
      <c r="O47" s="18"/>
    </row>
    <row r="48" spans="1:15" ht="19.5" x14ac:dyDescent="0.35">
      <c r="B48" s="94" t="s">
        <v>345</v>
      </c>
      <c r="F48" s="4"/>
      <c r="G48" s="18"/>
      <c r="H48" s="18"/>
      <c r="I48" s="18"/>
      <c r="J48" s="18"/>
      <c r="K48" s="18"/>
      <c r="M48" s="18"/>
      <c r="O48" s="18"/>
    </row>
    <row r="49" spans="2:16" ht="19.5" x14ac:dyDescent="0.35">
      <c r="G49" s="21"/>
      <c r="H49" s="21"/>
      <c r="I49" s="21"/>
      <c r="J49" s="21"/>
      <c r="K49" s="22" t="str">
        <f>K5</f>
        <v>FY 2026</v>
      </c>
      <c r="M49" s="21"/>
      <c r="O49" s="21"/>
    </row>
    <row r="50" spans="2:16" x14ac:dyDescent="0.25">
      <c r="G50" s="23" t="str">
        <f>G6</f>
        <v>FY 2026</v>
      </c>
      <c r="H50" s="23"/>
      <c r="I50" s="23" t="str">
        <f>I6</f>
        <v>FY 2025</v>
      </c>
      <c r="J50" s="30"/>
      <c r="K50" s="23" t="s">
        <v>34</v>
      </c>
      <c r="M50" s="23" t="str">
        <f>M6</f>
        <v>FY 2022</v>
      </c>
      <c r="O50" s="58" t="s">
        <v>36</v>
      </c>
    </row>
    <row r="51" spans="2:16" x14ac:dyDescent="0.25">
      <c r="G51" s="24" t="s">
        <v>37</v>
      </c>
      <c r="H51" s="24"/>
      <c r="I51" s="24" t="s">
        <v>38</v>
      </c>
      <c r="J51" s="38"/>
      <c r="K51" s="24" t="str">
        <f>K7</f>
        <v>FY 2025</v>
      </c>
      <c r="M51" s="24" t="s">
        <v>37</v>
      </c>
      <c r="O51" s="14" t="s">
        <v>39</v>
      </c>
    </row>
    <row r="52" spans="2:16" x14ac:dyDescent="0.25">
      <c r="B52" s="5" t="s">
        <v>40</v>
      </c>
      <c r="C52" s="4"/>
      <c r="G52" s="18"/>
      <c r="H52" s="18"/>
      <c r="I52" s="18"/>
      <c r="J52" s="18"/>
      <c r="K52" s="18"/>
      <c r="M52" s="18"/>
      <c r="O52" s="18"/>
    </row>
    <row r="53" spans="2:16" x14ac:dyDescent="0.25">
      <c r="B53" s="34">
        <v>5110</v>
      </c>
      <c r="C53" s="2" t="s">
        <v>346</v>
      </c>
      <c r="G53" s="25"/>
      <c r="H53" s="19"/>
      <c r="I53" s="25"/>
      <c r="J53" s="18"/>
      <c r="K53" s="40">
        <f t="shared" ref="K53:K58" si="1">G53-I53</f>
        <v>0</v>
      </c>
      <c r="M53" s="25"/>
      <c r="O53" s="25"/>
    </row>
    <row r="54" spans="2:16" x14ac:dyDescent="0.25">
      <c r="B54" s="34">
        <v>5120</v>
      </c>
      <c r="C54" s="2" t="s">
        <v>347</v>
      </c>
      <c r="G54" s="25"/>
      <c r="H54" s="19"/>
      <c r="I54" s="25"/>
      <c r="J54" s="18"/>
      <c r="K54" s="40">
        <f t="shared" si="1"/>
        <v>0</v>
      </c>
      <c r="M54" s="25">
        <v>11595</v>
      </c>
      <c r="O54" s="25">
        <v>9315</v>
      </c>
      <c r="P54" s="59">
        <f>+O54/10*12</f>
        <v>11178</v>
      </c>
    </row>
    <row r="55" spans="2:16" x14ac:dyDescent="0.25">
      <c r="B55" s="34">
        <v>5145</v>
      </c>
      <c r="C55" s="2" t="s">
        <v>348</v>
      </c>
      <c r="G55" s="25"/>
      <c r="H55" s="19"/>
      <c r="I55" s="25"/>
      <c r="J55" s="18"/>
      <c r="K55" s="40">
        <f t="shared" si="1"/>
        <v>0</v>
      </c>
      <c r="M55" s="25"/>
      <c r="O55" s="25"/>
    </row>
    <row r="56" spans="2:16" x14ac:dyDescent="0.25">
      <c r="B56" s="34">
        <v>5151</v>
      </c>
      <c r="C56" s="2" t="s">
        <v>256</v>
      </c>
      <c r="G56" s="25"/>
      <c r="H56" s="19"/>
      <c r="I56" s="25"/>
      <c r="J56" s="18"/>
      <c r="K56" s="40">
        <f t="shared" si="1"/>
        <v>0</v>
      </c>
      <c r="M56" s="25"/>
      <c r="O56" s="25"/>
    </row>
    <row r="57" spans="2:16" x14ac:dyDescent="0.25">
      <c r="B57" s="34">
        <v>5179</v>
      </c>
      <c r="C57" s="2" t="s">
        <v>266</v>
      </c>
      <c r="G57" s="25"/>
      <c r="H57" s="19"/>
      <c r="I57" s="25"/>
      <c r="J57" s="18"/>
      <c r="K57" s="40">
        <f t="shared" si="1"/>
        <v>0</v>
      </c>
      <c r="M57" s="25">
        <v>335</v>
      </c>
      <c r="O57" s="25"/>
    </row>
    <row r="58" spans="2:16" x14ac:dyDescent="0.25">
      <c r="B58" s="34">
        <v>5190</v>
      </c>
      <c r="C58" s="2" t="s">
        <v>275</v>
      </c>
      <c r="G58" s="25"/>
      <c r="H58" s="19"/>
      <c r="I58" s="25"/>
      <c r="J58" s="18"/>
      <c r="K58" s="40">
        <f t="shared" si="1"/>
        <v>0</v>
      </c>
      <c r="M58" s="25"/>
      <c r="O58" s="25"/>
    </row>
    <row r="59" spans="2:16" x14ac:dyDescent="0.25">
      <c r="G59" s="18"/>
      <c r="H59" s="18"/>
      <c r="I59" s="18"/>
      <c r="J59" s="18"/>
      <c r="K59" s="35"/>
      <c r="M59" s="18"/>
      <c r="O59" s="18"/>
    </row>
    <row r="60" spans="2:16" ht="16.5" thickBot="1" x14ac:dyDescent="0.3">
      <c r="B60" s="34">
        <v>5100</v>
      </c>
      <c r="C60" s="5" t="s">
        <v>49</v>
      </c>
      <c r="D60" s="4"/>
      <c r="E60" s="4"/>
      <c r="F60" s="4"/>
      <c r="G60" s="43">
        <f>SUM(G53:G58)</f>
        <v>0</v>
      </c>
      <c r="H60" s="35"/>
      <c r="I60" s="43">
        <f>SUM(I53:I58)</f>
        <v>0</v>
      </c>
      <c r="J60" s="18"/>
      <c r="K60" s="43">
        <f>SUM(K53:K58)</f>
        <v>0</v>
      </c>
      <c r="M60" s="43">
        <f>SUM(M53:M58)</f>
        <v>11930</v>
      </c>
      <c r="O60" s="43">
        <f>SUM(O53:O58)</f>
        <v>9315</v>
      </c>
    </row>
    <row r="61" spans="2:16" ht="16.5" thickTop="1" x14ac:dyDescent="0.25">
      <c r="G61" s="18"/>
      <c r="H61" s="18"/>
      <c r="I61" s="18"/>
      <c r="J61" s="18"/>
      <c r="K61" s="18"/>
      <c r="M61" s="18"/>
      <c r="O61" s="18"/>
    </row>
    <row r="62" spans="2:16" x14ac:dyDescent="0.25">
      <c r="G62" s="18"/>
      <c r="H62" s="18"/>
      <c r="I62" s="18"/>
      <c r="J62" s="18"/>
      <c r="K62" s="18"/>
      <c r="M62" s="18"/>
      <c r="O62" s="18"/>
    </row>
    <row r="63" spans="2:16" ht="19.5" x14ac:dyDescent="0.35">
      <c r="B63" s="94" t="s">
        <v>349</v>
      </c>
      <c r="F63" s="4"/>
      <c r="G63" s="18"/>
      <c r="H63" s="18"/>
      <c r="I63" s="18"/>
      <c r="J63" s="18"/>
      <c r="K63" s="18"/>
      <c r="M63" s="18"/>
      <c r="O63" s="18"/>
    </row>
    <row r="64" spans="2:16" x14ac:dyDescent="0.25">
      <c r="G64" s="18"/>
      <c r="H64" s="18"/>
      <c r="I64" s="18"/>
      <c r="J64" s="18"/>
      <c r="K64" s="18"/>
      <c r="M64" s="18"/>
      <c r="O64" s="18"/>
    </row>
    <row r="65" spans="2:16" x14ac:dyDescent="0.25">
      <c r="B65" s="5" t="s">
        <v>281</v>
      </c>
      <c r="C65" s="4"/>
      <c r="D65" s="4"/>
      <c r="G65" s="18"/>
      <c r="H65" s="18"/>
      <c r="I65" s="18"/>
      <c r="J65" s="18"/>
      <c r="K65" s="35"/>
      <c r="M65" s="18"/>
      <c r="O65" s="18"/>
    </row>
    <row r="66" spans="2:16" x14ac:dyDescent="0.25">
      <c r="B66" s="34">
        <v>5211</v>
      </c>
      <c r="C66" s="2" t="s">
        <v>350</v>
      </c>
      <c r="G66" s="25"/>
      <c r="H66" s="19"/>
      <c r="I66" s="25"/>
      <c r="J66" s="18"/>
      <c r="K66" s="40">
        <f>G66-I66</f>
        <v>0</v>
      </c>
      <c r="M66" s="25"/>
      <c r="O66" s="25"/>
    </row>
    <row r="67" spans="2:16" x14ac:dyDescent="0.25">
      <c r="B67" s="34">
        <v>5213</v>
      </c>
      <c r="C67" s="2" t="s">
        <v>351</v>
      </c>
      <c r="G67" s="25"/>
      <c r="H67" s="19"/>
      <c r="I67" s="25"/>
      <c r="J67" s="18"/>
      <c r="K67" s="40">
        <f>G67-I67</f>
        <v>0</v>
      </c>
      <c r="M67" s="25">
        <v>24570</v>
      </c>
      <c r="O67" s="25">
        <v>18880</v>
      </c>
    </row>
    <row r="68" spans="2:16" x14ac:dyDescent="0.25">
      <c r="B68" s="34">
        <v>5220</v>
      </c>
      <c r="C68" s="2" t="s">
        <v>352</v>
      </c>
      <c r="G68" s="25"/>
      <c r="H68" s="19"/>
      <c r="I68" s="25"/>
      <c r="J68" s="18"/>
      <c r="K68" s="40">
        <f t="shared" ref="K68:K73" si="2">G68-I68</f>
        <v>0</v>
      </c>
      <c r="M68" s="25">
        <v>3126</v>
      </c>
      <c r="O68" s="25">
        <f>4713+285</f>
        <v>4998</v>
      </c>
      <c r="P68" s="59">
        <f>+O68/10*12</f>
        <v>5997.6</v>
      </c>
    </row>
    <row r="69" spans="2:16" x14ac:dyDescent="0.25">
      <c r="B69" s="34">
        <v>5240</v>
      </c>
      <c r="C69" s="2" t="s">
        <v>287</v>
      </c>
      <c r="G69" s="25"/>
      <c r="H69" s="19"/>
      <c r="I69" s="25"/>
      <c r="J69" s="18"/>
      <c r="K69" s="40">
        <f t="shared" si="2"/>
        <v>0</v>
      </c>
      <c r="M69" s="25"/>
      <c r="O69" s="25"/>
    </row>
    <row r="70" spans="2:16" x14ac:dyDescent="0.25">
      <c r="B70" s="34">
        <v>5251</v>
      </c>
      <c r="C70" s="2" t="s">
        <v>353</v>
      </c>
      <c r="G70" s="25"/>
      <c r="H70" s="19"/>
      <c r="I70" s="25"/>
      <c r="J70" s="18"/>
      <c r="K70" s="40">
        <f t="shared" si="2"/>
        <v>0</v>
      </c>
      <c r="M70" s="25">
        <v>178</v>
      </c>
      <c r="O70" s="25"/>
    </row>
    <row r="71" spans="2:16" x14ac:dyDescent="0.25">
      <c r="B71" s="34">
        <v>5260</v>
      </c>
      <c r="C71" s="2" t="s">
        <v>354</v>
      </c>
      <c r="G71" s="25"/>
      <c r="H71" s="19"/>
      <c r="I71" s="25"/>
      <c r="J71" s="18"/>
      <c r="K71" s="40">
        <f t="shared" si="2"/>
        <v>0</v>
      </c>
      <c r="M71" s="25"/>
      <c r="O71" s="25"/>
    </row>
    <row r="72" spans="2:16" x14ac:dyDescent="0.25">
      <c r="B72" s="34">
        <v>5290</v>
      </c>
      <c r="C72" s="2" t="s">
        <v>125</v>
      </c>
      <c r="D72" s="140"/>
      <c r="E72" s="140"/>
      <c r="G72" s="25"/>
      <c r="H72" s="19"/>
      <c r="I72" s="25"/>
      <c r="J72" s="18"/>
      <c r="K72" s="40">
        <f t="shared" si="2"/>
        <v>0</v>
      </c>
      <c r="M72" s="25">
        <v>2428</v>
      </c>
      <c r="O72" s="25">
        <v>546</v>
      </c>
      <c r="P72" s="59">
        <f>+O72/10*12</f>
        <v>655.20000000000005</v>
      </c>
    </row>
    <row r="73" spans="2:16" x14ac:dyDescent="0.25">
      <c r="C73" s="140"/>
      <c r="D73" s="140"/>
      <c r="E73" s="140"/>
      <c r="G73" s="25"/>
      <c r="H73" s="19"/>
      <c r="I73" s="25"/>
      <c r="J73" s="18"/>
      <c r="K73" s="40">
        <f t="shared" si="2"/>
        <v>0</v>
      </c>
      <c r="M73" s="25"/>
      <c r="O73" s="25"/>
    </row>
    <row r="74" spans="2:16" x14ac:dyDescent="0.25">
      <c r="G74" s="18"/>
      <c r="H74" s="18"/>
      <c r="I74" s="18"/>
      <c r="J74" s="18"/>
      <c r="K74" s="35"/>
      <c r="M74" s="18"/>
      <c r="O74" s="18"/>
    </row>
    <row r="75" spans="2:16" ht="16.5" thickBot="1" x14ac:dyDescent="0.3">
      <c r="B75" s="34">
        <v>5200</v>
      </c>
      <c r="C75" s="5" t="s">
        <v>292</v>
      </c>
      <c r="D75" s="4"/>
      <c r="E75" s="4"/>
      <c r="F75" s="4"/>
      <c r="G75" s="43">
        <f>SUM(G66:G73)</f>
        <v>0</v>
      </c>
      <c r="H75" s="35"/>
      <c r="I75" s="43">
        <f>SUM(I66:I73)</f>
        <v>0</v>
      </c>
      <c r="J75" s="18"/>
      <c r="K75" s="43">
        <f>SUM(K66:K73)</f>
        <v>0</v>
      </c>
      <c r="M75" s="43">
        <f>SUM(M66:M73)</f>
        <v>30302</v>
      </c>
      <c r="O75" s="43">
        <f>SUM(O66:O73)</f>
        <v>24424</v>
      </c>
    </row>
    <row r="76" spans="2:16" ht="16.5" thickTop="1" x14ac:dyDescent="0.25">
      <c r="G76" s="18"/>
      <c r="H76" s="18"/>
      <c r="I76" s="18"/>
      <c r="J76" s="18"/>
      <c r="K76" s="35"/>
      <c r="M76" s="18"/>
      <c r="O76" s="18"/>
    </row>
    <row r="77" spans="2:16" x14ac:dyDescent="0.25">
      <c r="B77" s="5" t="s">
        <v>293</v>
      </c>
      <c r="C77" s="4"/>
      <c r="D77" s="4"/>
      <c r="G77" s="18"/>
      <c r="H77" s="18"/>
      <c r="I77" s="18"/>
      <c r="J77" s="18"/>
      <c r="K77" s="35"/>
      <c r="M77" s="18"/>
      <c r="O77" s="18"/>
    </row>
    <row r="78" spans="2:16" x14ac:dyDescent="0.25">
      <c r="B78" s="34">
        <v>5316</v>
      </c>
      <c r="C78" s="2" t="s">
        <v>294</v>
      </c>
      <c r="G78" s="25"/>
      <c r="H78" s="19"/>
      <c r="I78" s="25"/>
      <c r="J78" s="18"/>
      <c r="K78" s="40">
        <f t="shared" ref="K78:K87" si="3">G78-I78</f>
        <v>0</v>
      </c>
      <c r="M78" s="25">
        <v>17264</v>
      </c>
      <c r="O78" s="25">
        <v>11932</v>
      </c>
    </row>
    <row r="79" spans="2:16" x14ac:dyDescent="0.25">
      <c r="B79" s="34">
        <v>5341</v>
      </c>
      <c r="C79" s="2" t="s">
        <v>296</v>
      </c>
      <c r="G79" s="25"/>
      <c r="H79" s="19"/>
      <c r="I79" s="25"/>
      <c r="J79" s="18"/>
      <c r="K79" s="40">
        <f t="shared" si="3"/>
        <v>0</v>
      </c>
      <c r="M79" s="25">
        <v>949</v>
      </c>
      <c r="O79" s="25">
        <v>500</v>
      </c>
      <c r="P79" s="59">
        <f>+O79/10*12</f>
        <v>600</v>
      </c>
    </row>
    <row r="80" spans="2:16" x14ac:dyDescent="0.25">
      <c r="B80" s="34">
        <v>5343</v>
      </c>
      <c r="C80" s="2" t="s">
        <v>165</v>
      </c>
      <c r="G80" s="25"/>
      <c r="H80" s="19"/>
      <c r="I80" s="25"/>
      <c r="J80" s="18"/>
      <c r="K80" s="40">
        <f t="shared" si="3"/>
        <v>0</v>
      </c>
      <c r="M80" s="25"/>
      <c r="O80" s="25">
        <v>0</v>
      </c>
    </row>
    <row r="81" spans="1:16" x14ac:dyDescent="0.25">
      <c r="B81" s="34">
        <v>5345</v>
      </c>
      <c r="C81" s="2" t="s">
        <v>297</v>
      </c>
      <c r="G81" s="25"/>
      <c r="H81" s="19"/>
      <c r="I81" s="25"/>
      <c r="J81" s="18"/>
      <c r="K81" s="40">
        <f t="shared" si="3"/>
        <v>0</v>
      </c>
      <c r="M81" s="25">
        <v>267</v>
      </c>
      <c r="O81" s="25">
        <v>0</v>
      </c>
    </row>
    <row r="82" spans="1:16" x14ac:dyDescent="0.25">
      <c r="B82" s="34">
        <v>5349</v>
      </c>
      <c r="C82" s="2" t="s">
        <v>355</v>
      </c>
      <c r="G82" s="25"/>
      <c r="H82" s="19"/>
      <c r="I82" s="25"/>
      <c r="J82" s="18"/>
      <c r="K82" s="40">
        <f t="shared" si="3"/>
        <v>0</v>
      </c>
      <c r="M82" s="25"/>
      <c r="O82" s="25">
        <v>0</v>
      </c>
    </row>
    <row r="83" spans="1:16" x14ac:dyDescent="0.25">
      <c r="B83" s="34">
        <v>5351</v>
      </c>
      <c r="C83" s="2" t="s">
        <v>356</v>
      </c>
      <c r="G83" s="25"/>
      <c r="H83" s="19"/>
      <c r="I83" s="25"/>
      <c r="J83" s="18"/>
      <c r="K83" s="40">
        <f t="shared" si="3"/>
        <v>0</v>
      </c>
      <c r="M83" s="25">
        <v>3411</v>
      </c>
      <c r="O83" s="25">
        <v>2520</v>
      </c>
      <c r="P83" s="59">
        <f>+O83/10*12</f>
        <v>3024</v>
      </c>
    </row>
    <row r="84" spans="1:16" x14ac:dyDescent="0.25">
      <c r="B84" s="34">
        <v>5355</v>
      </c>
      <c r="C84" s="2" t="s">
        <v>164</v>
      </c>
      <c r="G84" s="25"/>
      <c r="H84" s="19"/>
      <c r="I84" s="25"/>
      <c r="J84" s="18"/>
      <c r="K84" s="40">
        <f t="shared" si="3"/>
        <v>0</v>
      </c>
      <c r="M84" s="25">
        <v>2646</v>
      </c>
      <c r="O84" s="25">
        <v>2010</v>
      </c>
      <c r="P84" s="59">
        <f>+O84/10*12</f>
        <v>2412</v>
      </c>
    </row>
    <row r="85" spans="1:16" x14ac:dyDescent="0.25">
      <c r="B85" s="34">
        <v>5357</v>
      </c>
      <c r="C85" s="2" t="s">
        <v>357</v>
      </c>
      <c r="G85" s="25"/>
      <c r="H85" s="19"/>
      <c r="I85" s="25"/>
      <c r="J85" s="18"/>
      <c r="K85" s="40">
        <f t="shared" si="3"/>
        <v>0</v>
      </c>
      <c r="M85" s="25"/>
      <c r="O85" s="25"/>
    </row>
    <row r="86" spans="1:16" x14ac:dyDescent="0.25">
      <c r="B86" s="34">
        <v>5390</v>
      </c>
      <c r="C86" s="2" t="s">
        <v>125</v>
      </c>
      <c r="D86" s="140"/>
      <c r="E86" s="140"/>
      <c r="G86" s="25"/>
      <c r="H86" s="19"/>
      <c r="I86" s="25"/>
      <c r="J86" s="18"/>
      <c r="K86" s="40">
        <f t="shared" si="3"/>
        <v>0</v>
      </c>
      <c r="M86" s="25">
        <v>912</v>
      </c>
      <c r="O86" s="25">
        <v>120</v>
      </c>
      <c r="P86" s="59">
        <f>+O86/10*12</f>
        <v>144</v>
      </c>
    </row>
    <row r="87" spans="1:16" x14ac:dyDescent="0.25">
      <c r="C87" s="140"/>
      <c r="D87" s="140"/>
      <c r="E87" s="140"/>
      <c r="G87" s="25"/>
      <c r="H87" s="19"/>
      <c r="I87" s="25"/>
      <c r="J87" s="18"/>
      <c r="K87" s="40">
        <f t="shared" si="3"/>
        <v>0</v>
      </c>
      <c r="M87" s="25"/>
      <c r="O87" s="25"/>
    </row>
    <row r="88" spans="1:16" x14ac:dyDescent="0.25">
      <c r="G88" s="18"/>
      <c r="H88" s="18"/>
      <c r="I88" s="18"/>
      <c r="J88" s="18"/>
      <c r="K88" s="35"/>
      <c r="M88" s="18"/>
      <c r="O88" s="18"/>
    </row>
    <row r="89" spans="1:16" ht="16.5" thickBot="1" x14ac:dyDescent="0.3">
      <c r="B89" s="34">
        <v>5300</v>
      </c>
      <c r="C89" s="5" t="s">
        <v>302</v>
      </c>
      <c r="D89" s="4"/>
      <c r="E89" s="4"/>
      <c r="F89" s="4"/>
      <c r="G89" s="43">
        <f>SUM(G78:G87)</f>
        <v>0</v>
      </c>
      <c r="H89" s="35"/>
      <c r="I89" s="43">
        <f>SUM(I78:I87)</f>
        <v>0</v>
      </c>
      <c r="J89" s="18"/>
      <c r="K89" s="43">
        <f>SUM(K78:K87)</f>
        <v>0</v>
      </c>
      <c r="M89" s="43">
        <f>SUM(M78:M87)</f>
        <v>25449</v>
      </c>
      <c r="O89" s="43">
        <f>SUM(O78:O87)</f>
        <v>17082</v>
      </c>
    </row>
    <row r="90" spans="1:16" ht="16.5" thickTop="1" x14ac:dyDescent="0.25">
      <c r="G90" s="18"/>
      <c r="H90" s="18"/>
      <c r="I90" s="18"/>
      <c r="J90" s="18"/>
      <c r="K90" s="18"/>
      <c r="M90" s="18"/>
      <c r="O90" s="18"/>
    </row>
    <row r="91" spans="1:16" x14ac:dyDescent="0.25">
      <c r="G91" s="18"/>
      <c r="H91" s="18"/>
      <c r="I91" s="18"/>
      <c r="J91" s="18"/>
      <c r="K91" s="18"/>
      <c r="M91" s="18"/>
      <c r="O91" s="18"/>
    </row>
    <row r="92" spans="1:16" x14ac:dyDescent="0.25">
      <c r="A92" s="7" t="s">
        <v>358</v>
      </c>
      <c r="B92" s="3"/>
      <c r="C92" s="3"/>
      <c r="D92" s="3"/>
      <c r="E92" s="3"/>
      <c r="F92" s="3"/>
      <c r="G92" s="28"/>
      <c r="H92" s="28"/>
      <c r="I92" s="28"/>
      <c r="J92" s="28"/>
      <c r="K92" s="28"/>
      <c r="M92" s="28"/>
      <c r="O92" s="28"/>
    </row>
    <row r="93" spans="1:16" x14ac:dyDescent="0.25">
      <c r="A93" s="2"/>
      <c r="G93" s="18"/>
      <c r="H93" s="18"/>
      <c r="I93" s="18"/>
      <c r="J93" s="18"/>
      <c r="K93" s="18"/>
      <c r="M93" s="18"/>
      <c r="O93" s="18"/>
    </row>
    <row r="94" spans="1:16" ht="19.5" x14ac:dyDescent="0.35">
      <c r="B94" s="94" t="s">
        <v>349</v>
      </c>
      <c r="F94" s="4"/>
      <c r="G94" s="18"/>
      <c r="H94" s="18"/>
      <c r="I94" s="18"/>
      <c r="J94" s="18"/>
      <c r="K94" s="18"/>
      <c r="M94" s="18"/>
      <c r="O94" s="18"/>
    </row>
    <row r="95" spans="1:16" ht="19.5" x14ac:dyDescent="0.35">
      <c r="G95" s="21"/>
      <c r="H95" s="21"/>
      <c r="I95" s="21"/>
      <c r="J95" s="21"/>
      <c r="K95" s="22" t="str">
        <f>K5</f>
        <v>FY 2026</v>
      </c>
      <c r="M95" s="21"/>
      <c r="O95" s="21"/>
    </row>
    <row r="96" spans="1:16" x14ac:dyDescent="0.25">
      <c r="G96" s="23" t="str">
        <f>G6</f>
        <v>FY 2026</v>
      </c>
      <c r="H96" s="23"/>
      <c r="I96" s="23" t="str">
        <f>I6</f>
        <v>FY 2025</v>
      </c>
      <c r="J96" s="30"/>
      <c r="K96" s="23" t="s">
        <v>34</v>
      </c>
      <c r="M96" s="23" t="str">
        <f>M6</f>
        <v>FY 2022</v>
      </c>
      <c r="O96" s="58" t="s">
        <v>36</v>
      </c>
    </row>
    <row r="97" spans="2:19" x14ac:dyDescent="0.25">
      <c r="G97" s="24" t="s">
        <v>37</v>
      </c>
      <c r="H97" s="24"/>
      <c r="I97" s="24" t="s">
        <v>38</v>
      </c>
      <c r="J97" s="38"/>
      <c r="K97" s="24" t="str">
        <f>K7</f>
        <v>FY 2025</v>
      </c>
      <c r="M97" s="24" t="s">
        <v>37</v>
      </c>
      <c r="O97" s="14" t="s">
        <v>39</v>
      </c>
    </row>
    <row r="98" spans="2:19" x14ac:dyDescent="0.25">
      <c r="G98" s="18"/>
      <c r="H98" s="18"/>
      <c r="I98" s="18"/>
      <c r="J98" s="18"/>
      <c r="K98" s="18"/>
      <c r="M98" s="18"/>
      <c r="O98" s="18"/>
    </row>
    <row r="99" spans="2:19" x14ac:dyDescent="0.25">
      <c r="B99" s="5" t="s">
        <v>359</v>
      </c>
      <c r="C99" s="4"/>
      <c r="D99" s="4"/>
      <c r="G99" s="18"/>
      <c r="H99" s="18"/>
      <c r="I99" s="18"/>
      <c r="J99" s="18"/>
      <c r="K99" s="18"/>
      <c r="M99" s="18"/>
      <c r="O99" s="18"/>
    </row>
    <row r="100" spans="2:19" hidden="1" x14ac:dyDescent="0.25">
      <c r="B100" s="34">
        <v>5410</v>
      </c>
      <c r="C100" s="2" t="s">
        <v>181</v>
      </c>
      <c r="G100" s="40"/>
      <c r="H100" s="35"/>
      <c r="I100" s="40"/>
      <c r="J100" s="18"/>
      <c r="K100" s="40">
        <f t="shared" ref="K100:K107" si="4">G100-I100</f>
        <v>0</v>
      </c>
      <c r="M100" s="25"/>
      <c r="O100" s="25"/>
    </row>
    <row r="101" spans="2:19" x14ac:dyDescent="0.25">
      <c r="B101" s="34">
        <v>5421</v>
      </c>
      <c r="C101" s="2" t="s">
        <v>306</v>
      </c>
      <c r="G101" s="25"/>
      <c r="H101" s="19"/>
      <c r="I101" s="25"/>
      <c r="J101" s="18"/>
      <c r="K101" s="40">
        <f t="shared" si="4"/>
        <v>0</v>
      </c>
      <c r="M101" s="25"/>
      <c r="O101" s="25"/>
    </row>
    <row r="102" spans="2:19" x14ac:dyDescent="0.25">
      <c r="B102" s="34">
        <v>5431</v>
      </c>
      <c r="C102" s="2" t="s">
        <v>174</v>
      </c>
      <c r="G102" s="25"/>
      <c r="H102" s="19"/>
      <c r="I102" s="25"/>
      <c r="J102" s="18"/>
      <c r="K102" s="40">
        <f t="shared" si="4"/>
        <v>0</v>
      </c>
      <c r="M102" s="25"/>
      <c r="O102" s="25"/>
    </row>
    <row r="103" spans="2:19" x14ac:dyDescent="0.25">
      <c r="B103" s="34">
        <v>5433</v>
      </c>
      <c r="C103" s="2" t="s">
        <v>175</v>
      </c>
      <c r="G103" s="25"/>
      <c r="H103" s="19"/>
      <c r="I103" s="25"/>
      <c r="J103" s="18"/>
      <c r="K103" s="40">
        <f t="shared" si="4"/>
        <v>0</v>
      </c>
      <c r="M103" s="25"/>
      <c r="O103" s="25"/>
    </row>
    <row r="104" spans="2:19" x14ac:dyDescent="0.25">
      <c r="B104" s="34">
        <v>5435</v>
      </c>
      <c r="C104" s="2" t="s">
        <v>176</v>
      </c>
      <c r="G104" s="25"/>
      <c r="H104" s="19"/>
      <c r="I104" s="25"/>
      <c r="J104" s="18"/>
      <c r="K104" s="40">
        <f t="shared" si="4"/>
        <v>0</v>
      </c>
      <c r="M104" s="25"/>
      <c r="O104" s="25"/>
    </row>
    <row r="105" spans="2:19" x14ac:dyDescent="0.25">
      <c r="B105" s="34">
        <v>5441</v>
      </c>
      <c r="C105" s="2" t="s">
        <v>314</v>
      </c>
      <c r="G105" s="25"/>
      <c r="H105" s="19"/>
      <c r="I105" s="25"/>
      <c r="J105" s="18"/>
      <c r="K105" s="40">
        <f t="shared" si="4"/>
        <v>0</v>
      </c>
      <c r="M105" s="25"/>
      <c r="O105" s="25"/>
    </row>
    <row r="106" spans="2:19" x14ac:dyDescent="0.25">
      <c r="B106" s="34">
        <v>5445</v>
      </c>
      <c r="C106" s="2" t="s">
        <v>360</v>
      </c>
      <c r="G106" s="25"/>
      <c r="H106" s="19"/>
      <c r="I106" s="25"/>
      <c r="J106" s="18"/>
      <c r="K106" s="40">
        <f t="shared" si="4"/>
        <v>0</v>
      </c>
      <c r="M106" s="25"/>
      <c r="O106" s="25"/>
    </row>
    <row r="107" spans="2:19" x14ac:dyDescent="0.25">
      <c r="B107" s="34">
        <v>5490</v>
      </c>
      <c r="C107" s="2" t="s">
        <v>125</v>
      </c>
      <c r="D107" s="140"/>
      <c r="E107" s="140"/>
      <c r="G107" s="25"/>
      <c r="H107" s="19"/>
      <c r="I107" s="25"/>
      <c r="J107" s="18"/>
      <c r="K107" s="40">
        <f t="shared" si="4"/>
        <v>0</v>
      </c>
      <c r="M107" s="25">
        <v>13317</v>
      </c>
      <c r="O107" s="25">
        <v>13005</v>
      </c>
      <c r="P107" s="59">
        <f>+O107/10*12</f>
        <v>15606</v>
      </c>
      <c r="S107">
        <f>15000/11*12</f>
        <v>16363.636363636364</v>
      </c>
    </row>
    <row r="108" spans="2:19" x14ac:dyDescent="0.25">
      <c r="G108" s="18"/>
      <c r="H108" s="18"/>
      <c r="I108" s="18"/>
      <c r="J108" s="18"/>
      <c r="K108" s="35"/>
      <c r="M108" s="18"/>
      <c r="O108" s="18"/>
    </row>
    <row r="109" spans="2:19" ht="16.5" thickBot="1" x14ac:dyDescent="0.3">
      <c r="B109" s="34">
        <v>5400</v>
      </c>
      <c r="C109" s="5" t="s">
        <v>361</v>
      </c>
      <c r="D109" s="4"/>
      <c r="E109" s="4"/>
      <c r="F109" s="4"/>
      <c r="G109" s="43">
        <f>SUM(G101:G107)</f>
        <v>0</v>
      </c>
      <c r="H109" s="35"/>
      <c r="I109" s="43">
        <f>SUM(I101:I107)</f>
        <v>0</v>
      </c>
      <c r="J109" s="18"/>
      <c r="K109" s="43">
        <f>SUM(K101:K107)</f>
        <v>0</v>
      </c>
      <c r="M109" s="43">
        <f>SUM(M101:M107)</f>
        <v>13317</v>
      </c>
      <c r="O109" s="43">
        <f>SUM(O101:O107)</f>
        <v>13005</v>
      </c>
    </row>
    <row r="110" spans="2:19" ht="16.5" thickTop="1" x14ac:dyDescent="0.25">
      <c r="B110" s="4"/>
      <c r="C110" s="5" t="s">
        <v>3</v>
      </c>
      <c r="D110" s="4"/>
      <c r="E110" s="4"/>
      <c r="F110" s="4"/>
      <c r="G110" s="18"/>
      <c r="H110" s="18"/>
      <c r="I110" s="18"/>
      <c r="J110" s="18"/>
      <c r="K110" s="35"/>
      <c r="M110" s="18"/>
      <c r="O110" s="18"/>
    </row>
    <row r="111" spans="2:19" x14ac:dyDescent="0.25">
      <c r="B111" s="5" t="s">
        <v>312</v>
      </c>
      <c r="C111" s="4"/>
      <c r="G111" s="18"/>
      <c r="H111" s="18"/>
      <c r="I111" s="18"/>
      <c r="J111" s="18"/>
      <c r="K111" s="35"/>
      <c r="M111" s="18"/>
      <c r="O111" s="18"/>
    </row>
    <row r="112" spans="2:19" ht="16.5" thickBot="1" x14ac:dyDescent="0.3">
      <c r="B112" s="34">
        <v>5500</v>
      </c>
      <c r="C112" s="5" t="s">
        <v>316</v>
      </c>
      <c r="G112" s="43"/>
      <c r="H112" s="35"/>
      <c r="I112" s="43"/>
      <c r="J112" s="18"/>
      <c r="K112" s="43">
        <f>G112-I112</f>
        <v>0</v>
      </c>
      <c r="M112" s="29"/>
      <c r="O112" s="29"/>
    </row>
    <row r="113" spans="1:19" ht="16.5" thickTop="1" x14ac:dyDescent="0.25">
      <c r="G113" s="18"/>
      <c r="H113" s="18"/>
      <c r="I113" s="18"/>
      <c r="J113" s="18"/>
      <c r="K113" s="35"/>
      <c r="M113" s="18"/>
      <c r="O113" s="18"/>
    </row>
    <row r="114" spans="1:19" x14ac:dyDescent="0.25">
      <c r="B114" s="5" t="s">
        <v>323</v>
      </c>
      <c r="C114" s="4"/>
      <c r="D114" s="4"/>
      <c r="G114" s="18"/>
      <c r="H114" s="18"/>
      <c r="I114" s="18"/>
      <c r="J114" s="18"/>
      <c r="K114" s="35"/>
      <c r="M114" s="18"/>
      <c r="O114" s="18"/>
    </row>
    <row r="115" spans="1:19" x14ac:dyDescent="0.25">
      <c r="B115" s="34">
        <v>5610</v>
      </c>
      <c r="C115" s="2" t="s">
        <v>447</v>
      </c>
      <c r="G115" s="25"/>
      <c r="H115" s="19"/>
      <c r="I115" s="25"/>
      <c r="J115" s="18"/>
      <c r="K115" s="40">
        <f t="shared" ref="K115:K121" si="5">G115-I115</f>
        <v>0</v>
      </c>
      <c r="M115" s="25">
        <v>3019</v>
      </c>
      <c r="O115" s="25">
        <v>2122</v>
      </c>
    </row>
    <row r="116" spans="1:19" x14ac:dyDescent="0.25">
      <c r="B116" s="34">
        <v>5620</v>
      </c>
      <c r="C116" s="2" t="s">
        <v>324</v>
      </c>
      <c r="G116" s="25"/>
      <c r="H116" s="19"/>
      <c r="I116" s="25"/>
      <c r="J116" s="18"/>
      <c r="K116" s="40">
        <f t="shared" si="5"/>
        <v>0</v>
      </c>
      <c r="M116" s="25"/>
      <c r="O116" s="25"/>
    </row>
    <row r="117" spans="1:19" x14ac:dyDescent="0.25">
      <c r="B117" s="34">
        <v>5630</v>
      </c>
      <c r="C117" s="2" t="s">
        <v>325</v>
      </c>
      <c r="G117" s="25"/>
      <c r="H117" s="19"/>
      <c r="I117" s="25"/>
      <c r="J117" s="18"/>
      <c r="K117" s="40">
        <f t="shared" si="5"/>
        <v>0</v>
      </c>
      <c r="M117" s="25"/>
      <c r="O117" s="25"/>
    </row>
    <row r="118" spans="1:19" x14ac:dyDescent="0.25">
      <c r="A118" s="2" t="s">
        <v>3</v>
      </c>
      <c r="B118" s="34">
        <v>5640</v>
      </c>
      <c r="C118" s="2" t="s">
        <v>208</v>
      </c>
      <c r="G118" s="25"/>
      <c r="H118" s="19"/>
      <c r="I118" s="25"/>
      <c r="J118" s="18"/>
      <c r="K118" s="40">
        <f t="shared" si="5"/>
        <v>0</v>
      </c>
      <c r="M118" s="25"/>
      <c r="O118" s="25"/>
    </row>
    <row r="119" spans="1:19" x14ac:dyDescent="0.25">
      <c r="B119" s="34">
        <v>5650</v>
      </c>
      <c r="C119" s="2" t="s">
        <v>326</v>
      </c>
      <c r="G119" s="25"/>
      <c r="H119" s="19"/>
      <c r="I119" s="25"/>
      <c r="J119" s="18"/>
      <c r="K119" s="40">
        <f t="shared" si="5"/>
        <v>0</v>
      </c>
      <c r="M119" s="25"/>
      <c r="O119" s="25"/>
    </row>
    <row r="120" spans="1:19" x14ac:dyDescent="0.25">
      <c r="B120" s="34">
        <v>5690</v>
      </c>
      <c r="C120" s="2" t="s">
        <v>125</v>
      </c>
      <c r="D120" s="140"/>
      <c r="E120" s="140"/>
      <c r="G120" s="25"/>
      <c r="H120" s="19"/>
      <c r="I120" s="25"/>
      <c r="J120" s="18"/>
      <c r="K120" s="40">
        <f t="shared" si="5"/>
        <v>0</v>
      </c>
      <c r="M120" s="25"/>
      <c r="O120" s="25"/>
    </row>
    <row r="121" spans="1:19" x14ac:dyDescent="0.25">
      <c r="C121" s="140"/>
      <c r="D121" s="140"/>
      <c r="E121" s="140"/>
      <c r="G121" s="25"/>
      <c r="H121" s="19"/>
      <c r="I121" s="25"/>
      <c r="J121" s="18"/>
      <c r="K121" s="40">
        <f t="shared" si="5"/>
        <v>0</v>
      </c>
      <c r="M121" s="25"/>
      <c r="O121" s="25"/>
    </row>
    <row r="122" spans="1:19" x14ac:dyDescent="0.25">
      <c r="G122" s="18"/>
      <c r="H122" s="18"/>
      <c r="I122" s="18"/>
      <c r="J122" s="18"/>
      <c r="K122" s="35"/>
      <c r="M122" s="18"/>
      <c r="O122" s="18"/>
    </row>
    <row r="123" spans="1:19" ht="16.5" thickBot="1" x14ac:dyDescent="0.3">
      <c r="B123" s="34">
        <v>5600</v>
      </c>
      <c r="C123" s="5" t="s">
        <v>327</v>
      </c>
      <c r="D123" s="4"/>
      <c r="E123" s="4"/>
      <c r="F123" s="4"/>
      <c r="G123" s="43">
        <f>SUM(G115:G121)</f>
        <v>0</v>
      </c>
      <c r="H123" s="35"/>
      <c r="I123" s="43">
        <f>SUM(I115:I121)</f>
        <v>0</v>
      </c>
      <c r="J123" s="18"/>
      <c r="K123" s="43">
        <f>SUM(K115:K121)</f>
        <v>0</v>
      </c>
      <c r="M123" s="43">
        <f>SUM(M115:M121)</f>
        <v>3019</v>
      </c>
      <c r="O123" s="43">
        <f>SUM(O115:O121)</f>
        <v>2122</v>
      </c>
    </row>
    <row r="124" spans="1:19" ht="16.5" thickTop="1" x14ac:dyDescent="0.25">
      <c r="G124" s="18"/>
      <c r="H124" s="18"/>
      <c r="I124" s="18"/>
      <c r="J124" s="18"/>
      <c r="K124" s="18"/>
      <c r="M124" s="18"/>
      <c r="O124" s="18"/>
    </row>
    <row r="125" spans="1:19" x14ac:dyDescent="0.25">
      <c r="B125" s="5" t="s">
        <v>328</v>
      </c>
      <c r="C125" s="4"/>
      <c r="D125" s="4"/>
      <c r="G125" s="18"/>
      <c r="H125" s="18"/>
      <c r="I125" s="18"/>
      <c r="J125" s="18"/>
      <c r="K125" s="18"/>
      <c r="M125" s="18"/>
      <c r="O125" s="18"/>
    </row>
    <row r="126" spans="1:19" x14ac:dyDescent="0.25">
      <c r="B126" s="34">
        <v>5870</v>
      </c>
      <c r="C126" s="2" t="s">
        <v>362</v>
      </c>
      <c r="G126" s="25"/>
      <c r="H126" s="19"/>
      <c r="I126" s="25"/>
      <c r="J126" s="18"/>
      <c r="K126" s="40">
        <f>G126-I126</f>
        <v>0</v>
      </c>
      <c r="M126" s="25">
        <v>12281</v>
      </c>
      <c r="O126" s="25"/>
      <c r="S126">
        <f>12000/11*12</f>
        <v>13090.909090909092</v>
      </c>
    </row>
    <row r="127" spans="1:19" x14ac:dyDescent="0.25">
      <c r="B127" s="34">
        <v>5890</v>
      </c>
      <c r="C127" s="2" t="s">
        <v>335</v>
      </c>
      <c r="G127" s="25"/>
      <c r="H127" s="19"/>
      <c r="I127" s="25"/>
      <c r="J127" s="18"/>
      <c r="K127" s="40">
        <f>G127-I127</f>
        <v>0</v>
      </c>
      <c r="M127" s="25"/>
      <c r="O127" s="25"/>
    </row>
    <row r="128" spans="1:19" x14ac:dyDescent="0.25">
      <c r="C128" s="140"/>
      <c r="D128" s="140"/>
      <c r="E128" s="140"/>
      <c r="G128" s="25"/>
      <c r="H128" s="19"/>
      <c r="I128" s="25"/>
      <c r="J128" s="18"/>
      <c r="K128" s="40">
        <f>G128-I128</f>
        <v>0</v>
      </c>
      <c r="M128" s="25"/>
      <c r="O128" s="25"/>
    </row>
    <row r="129" spans="1:15" x14ac:dyDescent="0.25">
      <c r="G129" s="18"/>
      <c r="H129" s="18"/>
      <c r="I129" s="18"/>
      <c r="J129" s="18"/>
      <c r="K129" s="35"/>
      <c r="M129" s="18"/>
      <c r="O129" s="18"/>
    </row>
    <row r="130" spans="1:15" ht="16.5" thickBot="1" x14ac:dyDescent="0.3">
      <c r="B130" s="34">
        <v>5800</v>
      </c>
      <c r="C130" s="5" t="s">
        <v>336</v>
      </c>
      <c r="D130" s="4"/>
      <c r="E130" s="4"/>
      <c r="F130" s="4"/>
      <c r="G130" s="43">
        <f>SUM(G126:G128)</f>
        <v>0</v>
      </c>
      <c r="H130" s="35"/>
      <c r="I130" s="43">
        <f>SUM(I126:I128)</f>
        <v>0</v>
      </c>
      <c r="J130" s="35"/>
      <c r="K130" s="43">
        <f>SUM(K126:K128)</f>
        <v>0</v>
      </c>
      <c r="M130" s="43">
        <f>SUM(M126:M128)</f>
        <v>12281</v>
      </c>
      <c r="O130" s="43">
        <f>SUM(O126:O128)</f>
        <v>0</v>
      </c>
    </row>
    <row r="131" spans="1:15" ht="16.5" thickTop="1" x14ac:dyDescent="0.25">
      <c r="C131" s="5" t="s">
        <v>3</v>
      </c>
      <c r="G131" s="35"/>
      <c r="H131" s="35"/>
      <c r="I131" s="35"/>
      <c r="J131" s="35"/>
      <c r="K131" s="35"/>
      <c r="M131" s="35"/>
      <c r="O131" s="35"/>
    </row>
    <row r="132" spans="1:15" x14ac:dyDescent="0.25">
      <c r="B132" s="4"/>
      <c r="C132" s="4"/>
      <c r="G132" s="18"/>
      <c r="H132" s="18"/>
      <c r="I132" s="18"/>
      <c r="J132" s="18"/>
      <c r="K132" s="18"/>
      <c r="M132" s="18"/>
      <c r="O132" s="18"/>
    </row>
    <row r="133" spans="1:15" x14ac:dyDescent="0.25">
      <c r="B133" s="5" t="s">
        <v>222</v>
      </c>
      <c r="C133" s="4"/>
      <c r="G133" s="18"/>
      <c r="H133" s="18"/>
      <c r="I133" s="18"/>
      <c r="J133" s="18"/>
      <c r="K133" s="18"/>
      <c r="M133" s="18"/>
      <c r="O133" s="18"/>
    </row>
    <row r="134" spans="1:15" x14ac:dyDescent="0.25">
      <c r="B134" s="34">
        <v>5920</v>
      </c>
      <c r="C134" s="2" t="s">
        <v>223</v>
      </c>
      <c r="G134" s="25"/>
      <c r="H134" s="19"/>
      <c r="I134" s="25"/>
      <c r="J134" s="18"/>
      <c r="K134" s="40">
        <f>G134-I134</f>
        <v>0</v>
      </c>
      <c r="M134" s="25"/>
      <c r="O134" s="25"/>
    </row>
    <row r="135" spans="1:15" x14ac:dyDescent="0.25">
      <c r="B135" s="34">
        <v>5930</v>
      </c>
      <c r="C135" s="2" t="s">
        <v>337</v>
      </c>
      <c r="G135" s="25"/>
      <c r="H135" s="19"/>
      <c r="I135" s="25"/>
      <c r="J135" s="18"/>
      <c r="K135" s="40">
        <f>G135-I135</f>
        <v>0</v>
      </c>
      <c r="M135" s="25"/>
      <c r="O135" s="25"/>
    </row>
    <row r="136" spans="1:15" x14ac:dyDescent="0.25">
      <c r="B136" s="34">
        <v>5990</v>
      </c>
      <c r="C136" s="2" t="s">
        <v>125</v>
      </c>
      <c r="D136" s="141"/>
      <c r="E136" s="141"/>
      <c r="F136" s="4"/>
      <c r="G136" s="25"/>
      <c r="H136" s="19"/>
      <c r="I136" s="25"/>
      <c r="J136" s="18"/>
      <c r="K136" s="40">
        <f>G136-I136</f>
        <v>0</v>
      </c>
      <c r="M136" s="25"/>
      <c r="O136" s="25"/>
    </row>
    <row r="137" spans="1:15" x14ac:dyDescent="0.25">
      <c r="G137" s="18"/>
      <c r="H137" s="18"/>
      <c r="I137" s="18"/>
      <c r="J137" s="18"/>
      <c r="K137" s="35"/>
      <c r="M137" s="18"/>
      <c r="O137" s="18"/>
    </row>
    <row r="138" spans="1:15" ht="16.5" thickBot="1" x14ac:dyDescent="0.3">
      <c r="B138" s="34">
        <v>5900</v>
      </c>
      <c r="C138" s="5" t="s">
        <v>226</v>
      </c>
      <c r="G138" s="43">
        <f>SUM(G134:G136)</f>
        <v>0</v>
      </c>
      <c r="H138" s="35"/>
      <c r="I138" s="43">
        <f>SUM(I134:I136)</f>
        <v>0</v>
      </c>
      <c r="J138" s="18"/>
      <c r="K138" s="43">
        <f>SUM(K134:K136)</f>
        <v>0</v>
      </c>
      <c r="M138" s="43">
        <f>SUM(M134:M136)</f>
        <v>0</v>
      </c>
      <c r="O138" s="43">
        <f>SUM(O134:O136)</f>
        <v>0</v>
      </c>
    </row>
    <row r="139" spans="1:15" ht="16.5" thickTop="1" x14ac:dyDescent="0.25">
      <c r="G139" s="35"/>
      <c r="H139" s="35"/>
      <c r="I139" s="35"/>
      <c r="J139" s="18"/>
      <c r="K139" s="35"/>
      <c r="M139" s="35"/>
      <c r="O139" s="35"/>
    </row>
    <row r="140" spans="1:15" x14ac:dyDescent="0.25">
      <c r="C140" s="5" t="s">
        <v>363</v>
      </c>
      <c r="G140" s="35"/>
      <c r="H140" s="35"/>
      <c r="I140" s="35"/>
      <c r="J140" s="18"/>
      <c r="K140" s="35"/>
      <c r="M140" s="35"/>
      <c r="O140" s="35"/>
    </row>
    <row r="141" spans="1:15" ht="16.5" thickBot="1" x14ac:dyDescent="0.3">
      <c r="C141" s="5" t="s">
        <v>364</v>
      </c>
      <c r="G141" s="43">
        <f>G75+G89+G109+G112+G123+G130+G138</f>
        <v>0</v>
      </c>
      <c r="H141" s="35"/>
      <c r="I141" s="43">
        <f>I75+I89+I109+I112+I123+I130+I138</f>
        <v>0</v>
      </c>
      <c r="J141" s="18"/>
      <c r="K141" s="43">
        <f>K75+K89+K109+K112+K123+K130+K138</f>
        <v>0</v>
      </c>
      <c r="M141" s="43">
        <f>M75+M89+M109+M112+M123+M130+M138</f>
        <v>84368</v>
      </c>
      <c r="O141" s="43">
        <f>O75+O89+O109+O112+O123+O130+O138</f>
        <v>56633</v>
      </c>
    </row>
    <row r="142" spans="1:15" ht="16.5" thickTop="1" x14ac:dyDescent="0.25">
      <c r="B142" s="3"/>
      <c r="C142" s="3"/>
      <c r="D142" s="3"/>
      <c r="E142" s="3"/>
      <c r="F142" s="3"/>
      <c r="G142" s="22"/>
      <c r="H142" s="28"/>
      <c r="I142" s="28"/>
      <c r="J142" s="28"/>
      <c r="K142" s="47"/>
      <c r="M142" s="22"/>
    </row>
    <row r="143" spans="1:15" x14ac:dyDescent="0.25">
      <c r="A143" s="7" t="s">
        <v>365</v>
      </c>
      <c r="B143" s="7"/>
      <c r="C143" s="7"/>
      <c r="D143" s="3"/>
      <c r="E143" s="3"/>
      <c r="F143" s="3"/>
      <c r="G143" s="28"/>
      <c r="H143" s="28"/>
      <c r="I143" s="28"/>
      <c r="J143" s="28"/>
      <c r="K143" s="28"/>
    </row>
    <row r="144" spans="1:15" x14ac:dyDescent="0.25">
      <c r="G144" s="18"/>
      <c r="H144" s="18"/>
      <c r="I144" s="18"/>
      <c r="J144" s="18"/>
      <c r="K144" s="18"/>
    </row>
    <row r="145" spans="7:11" x14ac:dyDescent="0.25">
      <c r="G145" s="18"/>
      <c r="H145" s="18"/>
      <c r="I145" s="18"/>
      <c r="J145" s="18"/>
      <c r="K145" s="18"/>
    </row>
    <row r="146" spans="7:11" x14ac:dyDescent="0.25">
      <c r="G146" s="18"/>
      <c r="H146" s="18"/>
      <c r="I146" s="18"/>
      <c r="J146" s="18"/>
      <c r="K146" s="18"/>
    </row>
    <row r="147" spans="7:11" x14ac:dyDescent="0.25">
      <c r="G147" s="18"/>
      <c r="H147" s="18"/>
      <c r="I147" s="18"/>
      <c r="J147" s="18"/>
      <c r="K147" s="18"/>
    </row>
    <row r="148" spans="7:11" x14ac:dyDescent="0.25">
      <c r="G148" s="18"/>
      <c r="H148" s="18"/>
      <c r="I148" s="18"/>
      <c r="J148" s="18"/>
      <c r="K148" s="18"/>
    </row>
    <row r="149" spans="7:11" x14ac:dyDescent="0.25">
      <c r="G149" s="18"/>
      <c r="H149" s="18"/>
      <c r="I149" s="18"/>
      <c r="J149" s="18"/>
      <c r="K149" s="18"/>
    </row>
    <row r="150" spans="7:11" x14ac:dyDescent="0.25">
      <c r="G150" s="18"/>
      <c r="H150" s="18"/>
      <c r="I150" s="18"/>
      <c r="J150" s="18"/>
      <c r="K150" s="18"/>
    </row>
    <row r="151" spans="7:11" x14ac:dyDescent="0.25">
      <c r="G151" s="18"/>
      <c r="H151" s="18"/>
      <c r="I151" s="18"/>
      <c r="J151" s="18"/>
      <c r="K151" s="18"/>
    </row>
    <row r="152" spans="7:11" x14ac:dyDescent="0.25">
      <c r="G152" s="18"/>
      <c r="H152" s="18"/>
      <c r="I152" s="18"/>
      <c r="J152" s="18"/>
      <c r="K152" s="18"/>
    </row>
    <row r="153" spans="7:11" x14ac:dyDescent="0.25">
      <c r="G153" s="18"/>
      <c r="H153" s="18"/>
      <c r="I153" s="18"/>
      <c r="J153" s="18"/>
      <c r="K153" s="18"/>
    </row>
    <row r="154" spans="7:11" x14ac:dyDescent="0.25">
      <c r="G154" s="18"/>
      <c r="H154" s="18"/>
      <c r="I154" s="18"/>
      <c r="J154" s="18"/>
      <c r="K154" s="18"/>
    </row>
    <row r="155" spans="7:11" x14ac:dyDescent="0.25">
      <c r="G155" s="18"/>
      <c r="H155" s="18"/>
      <c r="I155" s="18"/>
      <c r="J155" s="18"/>
      <c r="K155" s="18"/>
    </row>
    <row r="156" spans="7:11" x14ac:dyDescent="0.25">
      <c r="G156" s="18"/>
      <c r="H156" s="18"/>
      <c r="I156" s="18"/>
      <c r="J156" s="18"/>
      <c r="K156" s="18"/>
    </row>
    <row r="157" spans="7:11" x14ac:dyDescent="0.25">
      <c r="G157" s="18"/>
      <c r="H157" s="18"/>
      <c r="I157" s="18"/>
      <c r="J157" s="18"/>
      <c r="K157" s="18"/>
    </row>
    <row r="158" spans="7:11" x14ac:dyDescent="0.25">
      <c r="G158" s="18"/>
      <c r="H158" s="18"/>
      <c r="I158" s="18"/>
      <c r="J158" s="18"/>
      <c r="K158" s="18"/>
    </row>
    <row r="159" spans="7:11" x14ac:dyDescent="0.25">
      <c r="G159" s="18"/>
      <c r="H159" s="18"/>
      <c r="I159" s="18"/>
      <c r="J159" s="18"/>
      <c r="K159" s="18"/>
    </row>
    <row r="160" spans="7:11" x14ac:dyDescent="0.25">
      <c r="G160" s="18"/>
      <c r="H160" s="18"/>
      <c r="I160" s="18"/>
      <c r="J160" s="18"/>
      <c r="K160" s="18"/>
    </row>
    <row r="161" spans="7:11" x14ac:dyDescent="0.25">
      <c r="G161" s="18"/>
      <c r="H161" s="18"/>
      <c r="I161" s="18"/>
      <c r="J161" s="18"/>
      <c r="K161" s="18"/>
    </row>
  </sheetData>
  <mergeCells count="9">
    <mergeCell ref="D72:E72"/>
    <mergeCell ref="C73:E73"/>
    <mergeCell ref="D86:E86"/>
    <mergeCell ref="C87:E87"/>
    <mergeCell ref="D136:E136"/>
    <mergeCell ref="D107:E107"/>
    <mergeCell ref="D120:E120"/>
    <mergeCell ref="C121:E121"/>
    <mergeCell ref="C128:E128"/>
  </mergeCells>
  <phoneticPr fontId="15" type="noConversion"/>
  <pageMargins left="0.05" right="0.05" top="0.05" bottom="0.05" header="0.5" footer="0.5"/>
  <pageSetup scale="95" orientation="portrait" r:id="rId1"/>
  <headerFooter alignWithMargins="0">
    <oddFooter>&amp;R&amp;D</oddFooter>
  </headerFooter>
  <rowBreaks count="2" manualBreakCount="2">
    <brk id="46" max="65535" man="1"/>
    <brk id="92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8"/>
  <sheetViews>
    <sheetView zoomScale="75" zoomScaleNormal="75" workbookViewId="0">
      <selection activeCell="B1" sqref="B1"/>
    </sheetView>
  </sheetViews>
  <sheetFormatPr defaultRowHeight="15.75" x14ac:dyDescent="0.25"/>
  <cols>
    <col min="1" max="1" width="1.77734375" customWidth="1"/>
    <col min="2" max="2" width="6.6640625" customWidth="1"/>
    <col min="3" max="3" width="14.77734375" customWidth="1"/>
    <col min="4" max="4" width="16.109375" customWidth="1"/>
    <col min="5" max="5" width="1" customWidth="1"/>
    <col min="6" max="6" width="1.77734375" hidden="1" customWidth="1"/>
    <col min="7" max="7" width="14.21875" customWidth="1"/>
    <col min="8" max="8" width="1" customWidth="1"/>
    <col min="9" max="9" width="14.21875" customWidth="1"/>
    <col min="10" max="10" width="1.109375" customWidth="1"/>
    <col min="11" max="11" width="13.77734375" customWidth="1"/>
  </cols>
  <sheetData>
    <row r="1" spans="1:11" ht="19.5" x14ac:dyDescent="0.35">
      <c r="A1" s="61" t="s">
        <v>366</v>
      </c>
      <c r="B1" s="74"/>
      <c r="C1" s="61"/>
      <c r="D1" s="61"/>
      <c r="E1" s="61"/>
      <c r="F1" s="61"/>
      <c r="G1" s="61"/>
      <c r="H1" s="61"/>
      <c r="I1" s="61"/>
      <c r="J1" s="62"/>
      <c r="K1" s="63"/>
    </row>
    <row r="2" spans="1:11" ht="19.5" x14ac:dyDescent="0.35">
      <c r="A2" s="139" t="s">
        <v>454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x14ac:dyDescent="0.25">
      <c r="A3" s="64"/>
      <c r="B3" s="65"/>
      <c r="C3" s="65"/>
      <c r="D3" s="64"/>
      <c r="E3" s="64"/>
      <c r="F3" s="64"/>
      <c r="G3" s="64"/>
      <c r="H3" s="64"/>
      <c r="I3" s="64"/>
      <c r="J3" s="64"/>
      <c r="K3" s="64"/>
    </row>
    <row r="4" spans="1:1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19.5" x14ac:dyDescent="0.35">
      <c r="A5" s="64"/>
      <c r="B5" s="64"/>
      <c r="C5" s="64"/>
      <c r="D5" s="64"/>
      <c r="E5" s="64"/>
      <c r="F5" s="64"/>
      <c r="G5" s="66"/>
      <c r="H5" s="66"/>
      <c r="I5" s="66"/>
      <c r="J5" s="66"/>
      <c r="K5" s="67" t="str">
        <f>G6</f>
        <v>FY 2026</v>
      </c>
    </row>
    <row r="6" spans="1:11" x14ac:dyDescent="0.25">
      <c r="A6" s="64"/>
      <c r="B6" s="64"/>
      <c r="C6" s="64"/>
      <c r="D6" s="64"/>
      <c r="E6" s="64"/>
      <c r="F6" s="64"/>
      <c r="G6" s="68" t="s">
        <v>456</v>
      </c>
      <c r="H6" s="68"/>
      <c r="I6" s="68" t="s">
        <v>450</v>
      </c>
      <c r="J6" s="65"/>
      <c r="K6" s="68" t="s">
        <v>34</v>
      </c>
    </row>
    <row r="7" spans="1:11" x14ac:dyDescent="0.25">
      <c r="A7" s="64"/>
      <c r="B7" s="64"/>
      <c r="C7" s="64"/>
      <c r="D7" s="64"/>
      <c r="E7" s="64"/>
      <c r="F7" s="64"/>
      <c r="G7" s="69" t="s">
        <v>37</v>
      </c>
      <c r="H7" s="69"/>
      <c r="I7" s="69" t="s">
        <v>38</v>
      </c>
      <c r="J7" s="70"/>
      <c r="K7" s="69" t="str">
        <f>I6</f>
        <v>FY 2025</v>
      </c>
    </row>
    <row r="8" spans="1:11" x14ac:dyDescent="0.25">
      <c r="A8" s="64"/>
      <c r="B8" s="64"/>
      <c r="C8" s="64"/>
      <c r="D8" s="64"/>
      <c r="E8" s="64"/>
      <c r="F8" s="64"/>
      <c r="G8" s="69"/>
      <c r="H8" s="69"/>
      <c r="I8" s="69"/>
      <c r="J8" s="70"/>
      <c r="K8" s="69"/>
    </row>
    <row r="9" spans="1:11" x14ac:dyDescent="0.25">
      <c r="A9" s="64"/>
      <c r="B9" s="65" t="s">
        <v>230</v>
      </c>
      <c r="C9" s="64"/>
      <c r="D9" s="64"/>
      <c r="E9" s="64"/>
      <c r="F9" s="64"/>
      <c r="G9" s="86"/>
      <c r="H9" s="69"/>
      <c r="I9" s="86"/>
      <c r="J9" s="70"/>
      <c r="K9" s="86"/>
    </row>
    <row r="10" spans="1:11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5">
      <c r="A11" s="64"/>
      <c r="B11" s="71" t="s">
        <v>40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5">
      <c r="A12" s="64"/>
      <c r="B12" s="65"/>
      <c r="C12" s="132" t="s">
        <v>231</v>
      </c>
      <c r="D12" s="64"/>
      <c r="E12" s="64"/>
      <c r="F12" s="64"/>
      <c r="G12" s="40">
        <f>G62</f>
        <v>0</v>
      </c>
      <c r="H12" s="35"/>
      <c r="I12" s="40">
        <f>I62</f>
        <v>0</v>
      </c>
      <c r="J12" s="35"/>
      <c r="K12" s="40">
        <f>G12-I12</f>
        <v>0</v>
      </c>
    </row>
    <row r="13" spans="1:11" x14ac:dyDescent="0.25">
      <c r="A13" s="64"/>
      <c r="B13" s="64"/>
      <c r="C13" s="132" t="s">
        <v>232</v>
      </c>
      <c r="D13" s="64"/>
      <c r="E13" s="64"/>
      <c r="F13" s="64"/>
      <c r="G13" s="40">
        <f>+G74</f>
        <v>0</v>
      </c>
      <c r="H13" s="35"/>
      <c r="I13" s="40">
        <f>+I74</f>
        <v>0</v>
      </c>
      <c r="J13" s="35"/>
      <c r="K13" s="40">
        <f>G13-I13</f>
        <v>0</v>
      </c>
    </row>
    <row r="14" spans="1:11" x14ac:dyDescent="0.25">
      <c r="A14" s="64"/>
      <c r="B14" s="64"/>
      <c r="C14" s="132" t="s">
        <v>233</v>
      </c>
      <c r="D14" s="64"/>
      <c r="E14" s="64"/>
      <c r="F14" s="64"/>
      <c r="G14" s="40">
        <f>G85</f>
        <v>0</v>
      </c>
      <c r="H14" s="35"/>
      <c r="I14" s="40">
        <f>I85</f>
        <v>0</v>
      </c>
      <c r="J14" s="35"/>
      <c r="K14" s="40">
        <f>G14-I14</f>
        <v>0</v>
      </c>
    </row>
    <row r="15" spans="1:11" x14ac:dyDescent="0.25">
      <c r="A15" s="64"/>
      <c r="B15" s="64"/>
      <c r="C15" s="132" t="s">
        <v>234</v>
      </c>
      <c r="D15" s="64"/>
      <c r="E15" s="64"/>
      <c r="F15" s="64"/>
      <c r="G15" s="40">
        <f>G92</f>
        <v>0</v>
      </c>
      <c r="H15" s="35"/>
      <c r="I15" s="40">
        <f>I92</f>
        <v>0</v>
      </c>
      <c r="J15" s="35"/>
      <c r="K15" s="40">
        <f>G15-I15</f>
        <v>0</v>
      </c>
    </row>
    <row r="16" spans="1:11" x14ac:dyDescent="0.25">
      <c r="A16" s="64"/>
      <c r="B16" s="64"/>
      <c r="C16" s="64"/>
      <c r="D16" s="64"/>
      <c r="E16" s="64"/>
      <c r="F16" s="64"/>
      <c r="G16" s="35"/>
      <c r="H16" s="35"/>
      <c r="I16" s="35"/>
      <c r="J16" s="35"/>
      <c r="K16" s="35"/>
    </row>
    <row r="17" spans="1:11" x14ac:dyDescent="0.25">
      <c r="A17" s="64"/>
      <c r="B17" s="64"/>
      <c r="C17" s="64"/>
      <c r="D17" s="64"/>
      <c r="E17" s="64"/>
      <c r="F17" s="64"/>
      <c r="G17" s="35"/>
      <c r="H17" s="35"/>
      <c r="I17" s="35"/>
      <c r="J17" s="35"/>
      <c r="K17" s="35"/>
    </row>
    <row r="18" spans="1:11" ht="16.5" thickBot="1" x14ac:dyDescent="0.3">
      <c r="A18" s="64"/>
      <c r="B18" s="72">
        <v>6100</v>
      </c>
      <c r="C18" s="71" t="s">
        <v>49</v>
      </c>
      <c r="D18" s="65"/>
      <c r="E18" s="64"/>
      <c r="F18" s="64"/>
      <c r="G18" s="43">
        <f>SUM(G12:G15)</f>
        <v>0</v>
      </c>
      <c r="H18" s="35"/>
      <c r="I18" s="43">
        <f>SUM(I12:I15)</f>
        <v>0</v>
      </c>
      <c r="J18" s="35"/>
      <c r="K18" s="43">
        <f>SUM(K12:K15)</f>
        <v>0</v>
      </c>
    </row>
    <row r="19" spans="1:11" ht="16.5" thickTop="1" x14ac:dyDescent="0.25">
      <c r="A19" s="64"/>
      <c r="B19" s="64"/>
      <c r="C19" s="64"/>
      <c r="D19" s="64"/>
      <c r="E19" s="64"/>
      <c r="F19" s="64"/>
      <c r="G19" s="48"/>
      <c r="H19" s="48"/>
      <c r="I19" s="48"/>
      <c r="J19" s="48"/>
      <c r="K19" s="48"/>
    </row>
    <row r="20" spans="1:11" x14ac:dyDescent="0.25">
      <c r="A20" s="64"/>
      <c r="B20" s="64"/>
      <c r="C20" s="64"/>
      <c r="D20" s="64"/>
      <c r="E20" s="64"/>
      <c r="F20" s="64"/>
      <c r="G20" s="48"/>
      <c r="H20" s="48"/>
      <c r="I20" s="48"/>
      <c r="J20" s="48"/>
      <c r="K20" s="48"/>
    </row>
    <row r="21" spans="1:11" x14ac:dyDescent="0.25">
      <c r="A21" s="64"/>
      <c r="B21" s="64"/>
      <c r="C21" s="64"/>
      <c r="D21" s="64"/>
      <c r="E21" s="64"/>
      <c r="F21" s="64"/>
      <c r="G21" s="48"/>
      <c r="H21" s="48"/>
      <c r="I21" s="48"/>
      <c r="J21" s="48"/>
      <c r="K21" s="48"/>
    </row>
    <row r="22" spans="1:11" x14ac:dyDescent="0.25">
      <c r="A22" s="64"/>
      <c r="B22" s="64"/>
      <c r="C22" s="64"/>
      <c r="D22" s="64"/>
      <c r="E22" s="64"/>
      <c r="F22" s="64"/>
      <c r="G22" s="48"/>
      <c r="H22" s="48"/>
      <c r="I22" s="48"/>
      <c r="J22" s="48"/>
      <c r="K22" s="48"/>
    </row>
    <row r="23" spans="1:11" x14ac:dyDescent="0.25">
      <c r="A23" s="73"/>
      <c r="B23" s="87" t="s">
        <v>50</v>
      </c>
      <c r="C23" s="73"/>
      <c r="D23" s="73"/>
      <c r="E23" s="73"/>
      <c r="F23" s="73"/>
      <c r="G23" s="35"/>
      <c r="H23" s="35"/>
      <c r="I23" s="35"/>
      <c r="J23" s="35"/>
      <c r="K23" s="35"/>
    </row>
    <row r="24" spans="1:11" x14ac:dyDescent="0.25">
      <c r="A24" s="73"/>
      <c r="B24" s="72">
        <v>6200</v>
      </c>
      <c r="C24" s="83" t="s">
        <v>236</v>
      </c>
      <c r="D24" s="73"/>
      <c r="E24" s="73"/>
      <c r="F24" s="73"/>
      <c r="G24" s="40">
        <f>+G117</f>
        <v>0</v>
      </c>
      <c r="H24" s="35"/>
      <c r="I24" s="40">
        <f>+I117</f>
        <v>0</v>
      </c>
      <c r="J24" s="35"/>
      <c r="K24" s="40">
        <f t="shared" ref="K24:K30" si="0">G24-I24</f>
        <v>0</v>
      </c>
    </row>
    <row r="25" spans="1:11" x14ac:dyDescent="0.25">
      <c r="A25" s="73"/>
      <c r="B25" s="72">
        <v>6300</v>
      </c>
      <c r="C25" s="83" t="s">
        <v>237</v>
      </c>
      <c r="D25" s="73"/>
      <c r="E25" s="73"/>
      <c r="F25" s="73"/>
      <c r="G25" s="40">
        <f>G137</f>
        <v>0</v>
      </c>
      <c r="H25" s="35"/>
      <c r="I25" s="40">
        <f>I137</f>
        <v>0</v>
      </c>
      <c r="J25" s="35"/>
      <c r="K25" s="40">
        <f t="shared" si="0"/>
        <v>0</v>
      </c>
    </row>
    <row r="26" spans="1:11" x14ac:dyDescent="0.25">
      <c r="A26" s="73"/>
      <c r="B26" s="72">
        <v>6400</v>
      </c>
      <c r="C26" s="83" t="s">
        <v>238</v>
      </c>
      <c r="D26" s="73"/>
      <c r="E26" s="73"/>
      <c r="F26" s="73"/>
      <c r="G26" s="40">
        <f>G163</f>
        <v>0</v>
      </c>
      <c r="H26" s="35"/>
      <c r="I26" s="40">
        <f>I163</f>
        <v>0</v>
      </c>
      <c r="J26" s="35"/>
      <c r="K26" s="40">
        <f t="shared" si="0"/>
        <v>0</v>
      </c>
    </row>
    <row r="27" spans="1:11" x14ac:dyDescent="0.25">
      <c r="A27" s="73"/>
      <c r="B27" s="72">
        <v>6500</v>
      </c>
      <c r="C27" s="83" t="s">
        <v>239</v>
      </c>
      <c r="D27" s="73"/>
      <c r="E27" s="73"/>
      <c r="F27" s="73"/>
      <c r="G27" s="40">
        <f>G186</f>
        <v>0</v>
      </c>
      <c r="H27" s="35"/>
      <c r="I27" s="40">
        <f>I186</f>
        <v>0</v>
      </c>
      <c r="J27" s="35"/>
      <c r="K27" s="40">
        <f t="shared" si="0"/>
        <v>0</v>
      </c>
    </row>
    <row r="28" spans="1:11" x14ac:dyDescent="0.25">
      <c r="A28" s="73"/>
      <c r="B28" s="72">
        <v>6600</v>
      </c>
      <c r="C28" s="83" t="s">
        <v>240</v>
      </c>
      <c r="D28" s="73"/>
      <c r="E28" s="73"/>
      <c r="F28" s="73"/>
      <c r="G28" s="40">
        <f>G207</f>
        <v>0</v>
      </c>
      <c r="H28" s="35"/>
      <c r="I28" s="40">
        <f>I207</f>
        <v>0</v>
      </c>
      <c r="J28" s="35"/>
      <c r="K28" s="40">
        <f t="shared" si="0"/>
        <v>0</v>
      </c>
    </row>
    <row r="29" spans="1:11" x14ac:dyDescent="0.25">
      <c r="A29" s="73"/>
      <c r="B29" s="72">
        <v>6800</v>
      </c>
      <c r="C29" s="83" t="s">
        <v>234</v>
      </c>
      <c r="D29" s="73"/>
      <c r="E29" s="73"/>
      <c r="F29" s="73"/>
      <c r="G29" s="40">
        <f>G219</f>
        <v>0</v>
      </c>
      <c r="H29" s="35"/>
      <c r="I29" s="40">
        <f>I219</f>
        <v>0</v>
      </c>
      <c r="J29" s="35"/>
      <c r="K29" s="40">
        <f t="shared" si="0"/>
        <v>0</v>
      </c>
    </row>
    <row r="30" spans="1:11" x14ac:dyDescent="0.25">
      <c r="A30" s="73"/>
      <c r="B30" s="72">
        <v>6900</v>
      </c>
      <c r="C30" s="83" t="s">
        <v>241</v>
      </c>
      <c r="D30" s="73"/>
      <c r="E30" s="73"/>
      <c r="F30" s="73"/>
      <c r="G30" s="40">
        <f>G228</f>
        <v>0</v>
      </c>
      <c r="H30" s="35"/>
      <c r="I30" s="40">
        <f>I228</f>
        <v>0</v>
      </c>
      <c r="J30" s="35"/>
      <c r="K30" s="40">
        <f t="shared" si="0"/>
        <v>0</v>
      </c>
    </row>
    <row r="31" spans="1:11" x14ac:dyDescent="0.25">
      <c r="A31" s="73"/>
      <c r="B31" s="73"/>
      <c r="C31" s="73"/>
      <c r="D31" s="73"/>
      <c r="E31" s="73"/>
      <c r="F31" s="73"/>
      <c r="G31" s="35"/>
      <c r="H31" s="35"/>
      <c r="I31" s="35"/>
      <c r="J31" s="35"/>
      <c r="K31" s="35"/>
    </row>
    <row r="32" spans="1:11" x14ac:dyDescent="0.25">
      <c r="A32" s="73"/>
      <c r="B32" s="73"/>
      <c r="C32" s="73"/>
      <c r="D32" s="73"/>
      <c r="E32" s="73"/>
      <c r="F32" s="73"/>
      <c r="G32" s="35"/>
      <c r="H32" s="35"/>
      <c r="I32" s="35"/>
      <c r="J32" s="35"/>
      <c r="K32" s="35"/>
    </row>
    <row r="33" spans="1:11" ht="16.5" thickBot="1" x14ac:dyDescent="0.3">
      <c r="A33" s="73"/>
      <c r="B33" s="72">
        <v>6000</v>
      </c>
      <c r="C33" s="87" t="s">
        <v>64</v>
      </c>
      <c r="D33" s="79"/>
      <c r="E33" s="73"/>
      <c r="F33" s="73"/>
      <c r="G33" s="43">
        <f>SUM(G24:G30)</f>
        <v>0</v>
      </c>
      <c r="H33" s="35"/>
      <c r="I33" s="43">
        <f>SUM(I24:I30)</f>
        <v>0</v>
      </c>
      <c r="J33" s="35"/>
      <c r="K33" s="43">
        <f>SUM(K24:K30)</f>
        <v>0</v>
      </c>
    </row>
    <row r="34" spans="1:11" ht="16.5" thickTop="1" x14ac:dyDescent="0.25">
      <c r="A34" s="73"/>
      <c r="B34" s="73"/>
      <c r="C34" s="79"/>
      <c r="D34" s="79"/>
      <c r="E34" s="73"/>
      <c r="F34" s="73"/>
      <c r="G34" s="35"/>
      <c r="H34" s="35"/>
      <c r="I34" s="35"/>
      <c r="J34" s="35"/>
      <c r="K34" s="35"/>
    </row>
    <row r="35" spans="1:11" x14ac:dyDescent="0.25">
      <c r="A35" s="73"/>
      <c r="B35" s="73"/>
      <c r="C35" s="79"/>
      <c r="D35" s="79"/>
      <c r="E35" s="73"/>
      <c r="F35" s="73"/>
      <c r="G35" s="35"/>
      <c r="H35" s="35"/>
      <c r="I35" s="35"/>
      <c r="J35" s="35"/>
      <c r="K35" s="35"/>
    </row>
    <row r="36" spans="1:11" ht="16.5" thickBot="1" x14ac:dyDescent="0.3">
      <c r="A36" s="73"/>
      <c r="B36" s="73"/>
      <c r="C36" s="87" t="s">
        <v>343</v>
      </c>
      <c r="D36" s="79"/>
      <c r="E36" s="73"/>
      <c r="F36" s="73"/>
      <c r="G36" s="43">
        <f>G18-G33</f>
        <v>0</v>
      </c>
      <c r="H36" s="35"/>
      <c r="I36" s="43">
        <f>I18-I33</f>
        <v>0</v>
      </c>
      <c r="J36" s="35"/>
      <c r="K36" s="43">
        <f>K18-K33</f>
        <v>0</v>
      </c>
    </row>
    <row r="37" spans="1:11" ht="16.5" thickTop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</row>
    <row r="38" spans="1:11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1:11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1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1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</row>
    <row r="42" spans="1:11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1:1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</row>
    <row r="46" spans="1:11" x14ac:dyDescent="0.25">
      <c r="A46" s="78" t="s">
        <v>367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5">
      <c r="A47" s="83"/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1:11" ht="19.5" x14ac:dyDescent="0.35">
      <c r="A49" s="73"/>
      <c r="B49" s="88" t="s">
        <v>368</v>
      </c>
      <c r="C49" s="73"/>
      <c r="D49" s="73"/>
      <c r="E49" s="73"/>
      <c r="F49" s="79"/>
      <c r="G49" s="77"/>
      <c r="H49" s="77"/>
      <c r="I49" s="77"/>
      <c r="J49" s="77"/>
      <c r="K49" s="78" t="str">
        <f>K5</f>
        <v>FY 2026</v>
      </c>
    </row>
    <row r="50" spans="1:11" x14ac:dyDescent="0.25">
      <c r="A50" s="73"/>
      <c r="B50" s="73"/>
      <c r="C50" s="73"/>
      <c r="D50" s="73"/>
      <c r="E50" s="73"/>
      <c r="F50" s="73"/>
      <c r="G50" s="131" t="str">
        <f>G6</f>
        <v>FY 2026</v>
      </c>
      <c r="H50" s="131"/>
      <c r="I50" s="131" t="str">
        <f>I6</f>
        <v>FY 2025</v>
      </c>
      <c r="J50" s="79"/>
      <c r="K50" s="131" t="s">
        <v>34</v>
      </c>
    </row>
    <row r="51" spans="1:11" x14ac:dyDescent="0.25">
      <c r="A51" s="73"/>
      <c r="B51" s="73"/>
      <c r="C51" s="73"/>
      <c r="D51" s="73"/>
      <c r="E51" s="73"/>
      <c r="F51" s="73"/>
      <c r="G51" s="80" t="s">
        <v>37</v>
      </c>
      <c r="H51" s="80"/>
      <c r="I51" s="80" t="s">
        <v>38</v>
      </c>
      <c r="J51" s="81"/>
      <c r="K51" s="82" t="str">
        <f>K7</f>
        <v>FY 2025</v>
      </c>
    </row>
    <row r="52" spans="1:11" x14ac:dyDescent="0.25">
      <c r="A52" s="73"/>
      <c r="B52" s="87" t="s">
        <v>369</v>
      </c>
      <c r="C52" s="79"/>
      <c r="D52" s="73"/>
      <c r="E52" s="73"/>
      <c r="F52" s="73"/>
      <c r="G52" s="73"/>
      <c r="H52" s="73"/>
      <c r="I52" s="73"/>
      <c r="J52" s="73"/>
      <c r="K52" s="73"/>
    </row>
    <row r="53" spans="1:11" x14ac:dyDescent="0.25">
      <c r="A53" s="73"/>
      <c r="B53" s="72">
        <v>6111</v>
      </c>
      <c r="C53" s="83" t="s">
        <v>246</v>
      </c>
      <c r="D53" s="73"/>
      <c r="E53" s="73"/>
      <c r="F53" s="73"/>
      <c r="G53" s="25"/>
      <c r="H53" s="19"/>
      <c r="I53" s="25"/>
      <c r="J53" s="73"/>
      <c r="K53" s="40">
        <f t="shared" ref="K53:K60" si="1">G53-I53</f>
        <v>0</v>
      </c>
    </row>
    <row r="54" spans="1:11" x14ac:dyDescent="0.25">
      <c r="A54" s="73"/>
      <c r="B54" s="72">
        <v>6113</v>
      </c>
      <c r="C54" s="83" t="s">
        <v>247</v>
      </c>
      <c r="D54" s="73"/>
      <c r="E54" s="73"/>
      <c r="F54" s="73"/>
      <c r="G54" s="25"/>
      <c r="H54" s="19"/>
      <c r="I54" s="25"/>
      <c r="J54" s="73"/>
      <c r="K54" s="40">
        <f t="shared" si="1"/>
        <v>0</v>
      </c>
    </row>
    <row r="55" spans="1:11" x14ac:dyDescent="0.25">
      <c r="A55" s="73"/>
      <c r="B55" s="72">
        <v>6115</v>
      </c>
      <c r="C55" s="83" t="s">
        <v>370</v>
      </c>
      <c r="D55" s="73"/>
      <c r="E55" s="73"/>
      <c r="F55" s="73"/>
      <c r="G55" s="25"/>
      <c r="H55" s="19"/>
      <c r="I55" s="25"/>
      <c r="J55" s="73"/>
      <c r="K55" s="40">
        <f t="shared" si="1"/>
        <v>0</v>
      </c>
    </row>
    <row r="56" spans="1:11" x14ac:dyDescent="0.25">
      <c r="A56" s="73"/>
      <c r="B56" s="72">
        <v>6117</v>
      </c>
      <c r="C56" s="83" t="s">
        <v>249</v>
      </c>
      <c r="D56" s="73"/>
      <c r="E56" s="73"/>
      <c r="F56" s="73"/>
      <c r="G56" s="25"/>
      <c r="H56" s="19"/>
      <c r="I56" s="25"/>
      <c r="J56" s="73"/>
      <c r="K56" s="40">
        <f t="shared" si="1"/>
        <v>0</v>
      </c>
    </row>
    <row r="57" spans="1:11" x14ac:dyDescent="0.25">
      <c r="A57" s="73"/>
      <c r="B57" s="72">
        <v>6121</v>
      </c>
      <c r="C57" s="83" t="s">
        <v>253</v>
      </c>
      <c r="D57" s="73"/>
      <c r="E57" s="73"/>
      <c r="F57" s="73"/>
      <c r="G57" s="25"/>
      <c r="H57" s="19"/>
      <c r="I57" s="25"/>
      <c r="J57" s="73"/>
      <c r="K57" s="40">
        <f t="shared" si="1"/>
        <v>0</v>
      </c>
    </row>
    <row r="58" spans="1:11" x14ac:dyDescent="0.25">
      <c r="A58" s="73"/>
      <c r="B58" s="72">
        <v>6123</v>
      </c>
      <c r="C58" s="83" t="s">
        <v>371</v>
      </c>
      <c r="D58" s="73"/>
      <c r="E58" s="73"/>
      <c r="F58" s="73"/>
      <c r="G58" s="25"/>
      <c r="H58" s="19"/>
      <c r="I58" s="25"/>
      <c r="J58" s="73"/>
      <c r="K58" s="40">
        <f t="shared" si="1"/>
        <v>0</v>
      </c>
    </row>
    <row r="59" spans="1:11" x14ac:dyDescent="0.25">
      <c r="A59" s="73"/>
      <c r="B59" s="72">
        <v>6125</v>
      </c>
      <c r="C59" s="83" t="s">
        <v>372</v>
      </c>
      <c r="D59" s="73"/>
      <c r="E59" s="73"/>
      <c r="F59" s="73"/>
      <c r="G59" s="25"/>
      <c r="H59" s="19"/>
      <c r="I59" s="25"/>
      <c r="J59" s="73"/>
      <c r="K59" s="40">
        <f t="shared" si="1"/>
        <v>0</v>
      </c>
    </row>
    <row r="60" spans="1:11" x14ac:dyDescent="0.25">
      <c r="A60" s="73"/>
      <c r="B60" s="72">
        <v>6127</v>
      </c>
      <c r="C60" s="83" t="s">
        <v>373</v>
      </c>
      <c r="D60" s="73"/>
      <c r="E60" s="73"/>
      <c r="F60" s="73"/>
      <c r="G60" s="25"/>
      <c r="H60" s="19"/>
      <c r="I60" s="25"/>
      <c r="J60" s="73"/>
      <c r="K60" s="40">
        <f t="shared" si="1"/>
        <v>0</v>
      </c>
    </row>
    <row r="61" spans="1:11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</row>
    <row r="62" spans="1:11" ht="16.5" thickBot="1" x14ac:dyDescent="0.3">
      <c r="A62" s="73"/>
      <c r="B62" s="79"/>
      <c r="C62" s="87" t="s">
        <v>374</v>
      </c>
      <c r="D62" s="79"/>
      <c r="E62" s="79"/>
      <c r="F62" s="79"/>
      <c r="G62" s="43">
        <f>SUM(G53:G60)</f>
        <v>0</v>
      </c>
      <c r="H62" s="35"/>
      <c r="I62" s="43">
        <f>SUM(I53:I60)</f>
        <v>0</v>
      </c>
      <c r="J62" s="35"/>
      <c r="K62" s="43">
        <f>SUM(K53:K60)</f>
        <v>0</v>
      </c>
    </row>
    <row r="63" spans="1:11" ht="16.5" thickTop="1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</row>
    <row r="64" spans="1:11" x14ac:dyDescent="0.25">
      <c r="A64" s="73"/>
      <c r="B64" s="87" t="s">
        <v>255</v>
      </c>
      <c r="C64" s="79"/>
      <c r="D64" s="79"/>
      <c r="E64" s="73"/>
      <c r="F64" s="73"/>
      <c r="G64" s="73"/>
      <c r="H64" s="73"/>
      <c r="I64" s="73"/>
      <c r="J64" s="73"/>
      <c r="K64" s="73"/>
    </row>
    <row r="65" spans="1:11" x14ac:dyDescent="0.25">
      <c r="A65" s="73"/>
      <c r="B65" s="72">
        <v>6145</v>
      </c>
      <c r="C65" s="83" t="s">
        <v>375</v>
      </c>
      <c r="D65" s="73"/>
      <c r="E65" s="73"/>
      <c r="F65" s="73"/>
      <c r="G65" s="25"/>
      <c r="H65" s="19"/>
      <c r="I65" s="25"/>
      <c r="J65" s="73"/>
      <c r="K65" s="40">
        <f t="shared" ref="K65:K72" si="2">G65-I65</f>
        <v>0</v>
      </c>
    </row>
    <row r="66" spans="1:11" x14ac:dyDescent="0.25">
      <c r="A66" s="73"/>
      <c r="B66" s="72">
        <v>6151</v>
      </c>
      <c r="C66" s="83" t="s">
        <v>256</v>
      </c>
      <c r="D66" s="73"/>
      <c r="E66" s="73"/>
      <c r="F66" s="73"/>
      <c r="G66" s="25"/>
      <c r="H66" s="19"/>
      <c r="I66" s="25"/>
      <c r="J66" s="73"/>
      <c r="K66" s="40">
        <f t="shared" si="2"/>
        <v>0</v>
      </c>
    </row>
    <row r="67" spans="1:11" x14ac:dyDescent="0.25">
      <c r="A67" s="73"/>
      <c r="B67" s="72">
        <v>6156</v>
      </c>
      <c r="C67" s="83" t="s">
        <v>376</v>
      </c>
      <c r="D67" s="73"/>
      <c r="E67" s="73"/>
      <c r="F67" s="73"/>
      <c r="G67" s="25"/>
      <c r="H67" s="19"/>
      <c r="I67" s="25"/>
      <c r="J67" s="73"/>
      <c r="K67" s="40">
        <f t="shared" si="2"/>
        <v>0</v>
      </c>
    </row>
    <row r="68" spans="1:11" x14ac:dyDescent="0.25">
      <c r="A68" s="73"/>
      <c r="B68" s="72">
        <v>6158</v>
      </c>
      <c r="C68" s="83" t="s">
        <v>257</v>
      </c>
      <c r="D68" s="73"/>
      <c r="E68" s="73"/>
      <c r="F68" s="73"/>
      <c r="G68" s="25"/>
      <c r="H68" s="19"/>
      <c r="I68" s="25"/>
      <c r="J68" s="73"/>
      <c r="K68" s="40">
        <f t="shared" si="2"/>
        <v>0</v>
      </c>
    </row>
    <row r="69" spans="1:11" x14ac:dyDescent="0.25">
      <c r="A69" s="73"/>
      <c r="B69" s="89">
        <v>6159</v>
      </c>
      <c r="C69" s="83" t="s">
        <v>377</v>
      </c>
      <c r="D69" s="73"/>
      <c r="E69" s="73"/>
      <c r="F69" s="73"/>
      <c r="G69" s="25"/>
      <c r="H69" s="19"/>
      <c r="I69" s="25"/>
      <c r="J69" s="73"/>
      <c r="K69" s="40">
        <f t="shared" si="2"/>
        <v>0</v>
      </c>
    </row>
    <row r="70" spans="1:11" x14ac:dyDescent="0.25">
      <c r="A70" s="73"/>
      <c r="B70" s="89">
        <v>6160</v>
      </c>
      <c r="C70" s="83" t="s">
        <v>378</v>
      </c>
      <c r="D70" s="73"/>
      <c r="E70" s="73"/>
      <c r="F70" s="73"/>
      <c r="G70" s="25"/>
      <c r="H70" s="73"/>
      <c r="I70" s="25"/>
      <c r="J70" s="73"/>
      <c r="K70" s="40">
        <f t="shared" si="2"/>
        <v>0</v>
      </c>
    </row>
    <row r="71" spans="1:11" x14ac:dyDescent="0.25">
      <c r="A71" s="73"/>
      <c r="B71" s="72">
        <v>6161</v>
      </c>
      <c r="C71" s="83" t="s">
        <v>260</v>
      </c>
      <c r="D71" s="73"/>
      <c r="E71" s="73"/>
      <c r="F71" s="73"/>
      <c r="G71" s="25"/>
      <c r="H71" s="19"/>
      <c r="I71" s="25"/>
      <c r="J71" s="73"/>
      <c r="K71" s="40">
        <f t="shared" si="2"/>
        <v>0</v>
      </c>
    </row>
    <row r="72" spans="1:11" x14ac:dyDescent="0.25">
      <c r="A72" s="73"/>
      <c r="B72" s="72">
        <v>6165</v>
      </c>
      <c r="C72" s="83" t="s">
        <v>379</v>
      </c>
      <c r="D72" s="73"/>
      <c r="E72" s="73"/>
      <c r="F72" s="73"/>
      <c r="G72" s="25"/>
      <c r="H72" s="19"/>
      <c r="I72" s="25"/>
      <c r="J72" s="73"/>
      <c r="K72" s="40">
        <f t="shared" si="2"/>
        <v>0</v>
      </c>
    </row>
    <row r="73" spans="1:11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90" t="s">
        <v>3</v>
      </c>
    </row>
    <row r="74" spans="1:11" ht="16.5" thickBot="1" x14ac:dyDescent="0.3">
      <c r="A74" s="73"/>
      <c r="B74" s="79"/>
      <c r="C74" s="87" t="s">
        <v>262</v>
      </c>
      <c r="D74" s="79"/>
      <c r="E74" s="79"/>
      <c r="F74" s="79"/>
      <c r="G74" s="43">
        <f>SUM(G65:G72)</f>
        <v>0</v>
      </c>
      <c r="H74" s="35"/>
      <c r="I74" s="43">
        <f>SUM(I65:I72)</f>
        <v>0</v>
      </c>
      <c r="J74" s="18"/>
      <c r="K74" s="43">
        <f>SUM(K65:K72)</f>
        <v>0</v>
      </c>
    </row>
    <row r="75" spans="1:11" ht="16.5" thickTop="1" x14ac:dyDescent="0.25">
      <c r="A75" s="73"/>
      <c r="B75" s="73"/>
      <c r="C75" s="73"/>
      <c r="D75" s="73"/>
      <c r="E75" s="73"/>
      <c r="F75" s="73"/>
      <c r="G75" s="73"/>
      <c r="H75" s="73"/>
      <c r="I75" s="73"/>
      <c r="J75" s="83" t="s">
        <v>3</v>
      </c>
      <c r="K75" s="90" t="s">
        <v>3</v>
      </c>
    </row>
    <row r="76" spans="1:11" x14ac:dyDescent="0.25">
      <c r="A76" s="73"/>
      <c r="B76" s="87" t="s">
        <v>263</v>
      </c>
      <c r="C76" s="79"/>
      <c r="D76" s="79"/>
      <c r="E76" s="73"/>
      <c r="F76" s="73"/>
      <c r="G76" s="73"/>
      <c r="H76" s="73"/>
      <c r="I76" s="73"/>
      <c r="J76" s="73"/>
      <c r="K76" s="19"/>
    </row>
    <row r="77" spans="1:11" x14ac:dyDescent="0.25">
      <c r="A77" s="73"/>
      <c r="B77" s="72">
        <v>6171</v>
      </c>
      <c r="C77" s="83" t="s">
        <v>380</v>
      </c>
      <c r="D77" s="73"/>
      <c r="E77" s="73"/>
      <c r="F77" s="73"/>
      <c r="G77" s="25"/>
      <c r="H77" s="19"/>
      <c r="I77" s="25"/>
      <c r="J77" s="73"/>
      <c r="K77" s="40">
        <f t="shared" ref="K77:K83" si="3">G77-I77</f>
        <v>0</v>
      </c>
    </row>
    <row r="78" spans="1:11" x14ac:dyDescent="0.25">
      <c r="A78" s="73"/>
      <c r="B78" s="72">
        <v>6175</v>
      </c>
      <c r="C78" s="83" t="s">
        <v>381</v>
      </c>
      <c r="D78" s="73"/>
      <c r="E78" s="73"/>
      <c r="F78" s="73"/>
      <c r="G78" s="25"/>
      <c r="H78" s="19"/>
      <c r="I78" s="25"/>
      <c r="J78" s="73"/>
      <c r="K78" s="40">
        <f t="shared" si="3"/>
        <v>0</v>
      </c>
    </row>
    <row r="79" spans="1:11" x14ac:dyDescent="0.25">
      <c r="A79" s="73"/>
      <c r="B79" s="72">
        <v>6178</v>
      </c>
      <c r="C79" s="83" t="s">
        <v>265</v>
      </c>
      <c r="D79" s="73"/>
      <c r="E79" s="73"/>
      <c r="F79" s="73"/>
      <c r="G79" s="25"/>
      <c r="H79" s="19"/>
      <c r="I79" s="25"/>
      <c r="J79" s="73"/>
      <c r="K79" s="40">
        <f t="shared" si="3"/>
        <v>0</v>
      </c>
    </row>
    <row r="80" spans="1:11" x14ac:dyDescent="0.25">
      <c r="A80" s="73"/>
      <c r="B80" s="72">
        <v>6179</v>
      </c>
      <c r="C80" s="83" t="s">
        <v>266</v>
      </c>
      <c r="D80" s="73"/>
      <c r="E80" s="73"/>
      <c r="F80" s="73"/>
      <c r="G80" s="25"/>
      <c r="H80" s="19"/>
      <c r="I80" s="25"/>
      <c r="J80" s="73"/>
      <c r="K80" s="40">
        <f t="shared" si="3"/>
        <v>0</v>
      </c>
    </row>
    <row r="81" spans="1:11" x14ac:dyDescent="0.25">
      <c r="A81" s="73"/>
      <c r="B81" s="72">
        <v>6181</v>
      </c>
      <c r="C81" s="83" t="s">
        <v>267</v>
      </c>
      <c r="D81" s="73"/>
      <c r="E81" s="73"/>
      <c r="F81" s="73"/>
      <c r="G81" s="25"/>
      <c r="H81" s="19"/>
      <c r="I81" s="25"/>
      <c r="J81" s="73"/>
      <c r="K81" s="40">
        <f t="shared" si="3"/>
        <v>0</v>
      </c>
    </row>
    <row r="82" spans="1:11" x14ac:dyDescent="0.25">
      <c r="A82" s="73"/>
      <c r="B82" s="72">
        <v>6183</v>
      </c>
      <c r="C82" s="83" t="s">
        <v>382</v>
      </c>
      <c r="D82" s="73"/>
      <c r="E82" s="73"/>
      <c r="F82" s="73"/>
      <c r="G82" s="25"/>
      <c r="H82" s="19"/>
      <c r="I82" s="25"/>
      <c r="J82" s="73"/>
      <c r="K82" s="40">
        <f t="shared" si="3"/>
        <v>0</v>
      </c>
    </row>
    <row r="83" spans="1:11" x14ac:dyDescent="0.25">
      <c r="A83" s="73"/>
      <c r="B83" s="72">
        <v>6185</v>
      </c>
      <c r="C83" s="83" t="s">
        <v>272</v>
      </c>
      <c r="D83" s="73"/>
      <c r="E83" s="73"/>
      <c r="F83" s="73"/>
      <c r="G83" s="25"/>
      <c r="H83" s="19"/>
      <c r="I83" s="25"/>
      <c r="J83" s="73"/>
      <c r="K83" s="40">
        <f t="shared" si="3"/>
        <v>0</v>
      </c>
    </row>
    <row r="84" spans="1:11" x14ac:dyDescent="0.25">
      <c r="A84" s="73"/>
      <c r="B84" s="79"/>
      <c r="C84" s="73"/>
      <c r="D84" s="73"/>
      <c r="E84" s="73"/>
      <c r="F84" s="73"/>
      <c r="G84" s="73"/>
      <c r="H84" s="73"/>
      <c r="I84" s="73"/>
      <c r="J84" s="73"/>
      <c r="K84" s="19"/>
    </row>
    <row r="85" spans="1:11" ht="16.5" thickBot="1" x14ac:dyDescent="0.3">
      <c r="A85" s="73"/>
      <c r="B85" s="79"/>
      <c r="C85" s="87" t="s">
        <v>270</v>
      </c>
      <c r="D85" s="79"/>
      <c r="E85" s="79"/>
      <c r="F85" s="79"/>
      <c r="G85" s="43">
        <f>SUM(G77:G83)</f>
        <v>0</v>
      </c>
      <c r="H85" s="35"/>
      <c r="I85" s="43">
        <f>SUM(I77:I83)</f>
        <v>0</v>
      </c>
      <c r="J85" s="18"/>
      <c r="K85" s="43">
        <f>SUM(K77:K83)</f>
        <v>0</v>
      </c>
    </row>
    <row r="86" spans="1:11" ht="16.5" thickTop="1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</row>
    <row r="87" spans="1:11" x14ac:dyDescent="0.25">
      <c r="A87" s="73"/>
      <c r="B87" s="87" t="s">
        <v>271</v>
      </c>
      <c r="C87" s="79"/>
      <c r="D87" s="79"/>
      <c r="E87" s="73"/>
      <c r="F87" s="73"/>
      <c r="G87" s="73"/>
      <c r="H87" s="73"/>
      <c r="I87" s="73"/>
      <c r="J87" s="73"/>
      <c r="K87" s="73"/>
    </row>
    <row r="88" spans="1:11" x14ac:dyDescent="0.25">
      <c r="A88" s="73"/>
      <c r="B88" s="72">
        <v>6187</v>
      </c>
      <c r="C88" s="83" t="s">
        <v>273</v>
      </c>
      <c r="D88" s="73"/>
      <c r="E88" s="73"/>
      <c r="F88" s="73"/>
      <c r="G88" s="25"/>
      <c r="H88" s="19"/>
      <c r="I88" s="25"/>
      <c r="J88" s="73"/>
      <c r="K88" s="40">
        <f>G88-I88</f>
        <v>0</v>
      </c>
    </row>
    <row r="89" spans="1:11" x14ac:dyDescent="0.25">
      <c r="A89" s="73"/>
      <c r="B89" s="72">
        <v>6195</v>
      </c>
      <c r="C89" s="83" t="s">
        <v>274</v>
      </c>
      <c r="D89" s="73"/>
      <c r="E89" s="73"/>
      <c r="F89" s="73"/>
      <c r="G89" s="25"/>
      <c r="H89" s="19"/>
      <c r="I89" s="25"/>
      <c r="J89" s="73"/>
      <c r="K89" s="40">
        <f>G89-I89</f>
        <v>0</v>
      </c>
    </row>
    <row r="90" spans="1:11" x14ac:dyDescent="0.25">
      <c r="A90" s="73"/>
      <c r="B90" s="72">
        <v>6198</v>
      </c>
      <c r="C90" s="83" t="s">
        <v>383</v>
      </c>
      <c r="D90" s="73"/>
      <c r="E90" s="73"/>
      <c r="F90" s="73"/>
      <c r="G90" s="25"/>
      <c r="H90" s="19"/>
      <c r="I90" s="25"/>
      <c r="J90" s="73"/>
      <c r="K90" s="40">
        <f>G90-I90</f>
        <v>0</v>
      </c>
    </row>
    <row r="91" spans="1:11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19"/>
    </row>
    <row r="92" spans="1:11" ht="16.5" thickBot="1" x14ac:dyDescent="0.3">
      <c r="A92" s="73"/>
      <c r="B92" s="73"/>
      <c r="C92" s="87" t="s">
        <v>336</v>
      </c>
      <c r="D92" s="73"/>
      <c r="E92" s="73"/>
      <c r="F92" s="73"/>
      <c r="G92" s="43">
        <f>SUM(G88:G90)</f>
        <v>0</v>
      </c>
      <c r="H92" s="35"/>
      <c r="I92" s="43">
        <f>SUM(I88:I90)</f>
        <v>0</v>
      </c>
      <c r="J92" s="18"/>
      <c r="K92" s="43">
        <f>SUM(K88:K90)</f>
        <v>0</v>
      </c>
    </row>
    <row r="93" spans="1:11" ht="16.5" thickTop="1" x14ac:dyDescent="0.25">
      <c r="A93" s="73"/>
      <c r="B93" s="73"/>
      <c r="C93" s="87" t="s">
        <v>3</v>
      </c>
      <c r="D93" s="73"/>
      <c r="E93" s="73"/>
      <c r="F93" s="73"/>
      <c r="G93" s="35"/>
      <c r="H93" s="35"/>
      <c r="I93" s="35"/>
      <c r="J93" s="18"/>
      <c r="K93" s="35"/>
    </row>
    <row r="94" spans="1:11" ht="16.5" thickBot="1" x14ac:dyDescent="0.3">
      <c r="A94" s="73"/>
      <c r="B94" s="72">
        <v>6100</v>
      </c>
      <c r="C94" s="87" t="s">
        <v>384</v>
      </c>
      <c r="D94" s="79"/>
      <c r="E94" s="79"/>
      <c r="F94" s="79"/>
      <c r="G94" s="43">
        <f>G62+G74+G85+G92</f>
        <v>0</v>
      </c>
      <c r="H94" s="35"/>
      <c r="I94" s="43">
        <f>I62+I74+I85+I92</f>
        <v>0</v>
      </c>
      <c r="J94" s="18"/>
      <c r="K94" s="43">
        <f>K62+K74+K85+K92</f>
        <v>0</v>
      </c>
    </row>
    <row r="95" spans="1:11" ht="16.5" thickTop="1" x14ac:dyDescent="0.25">
      <c r="A95" s="73"/>
      <c r="B95" s="72"/>
      <c r="C95" s="87"/>
      <c r="D95" s="79"/>
      <c r="E95" s="79"/>
      <c r="F95" s="79"/>
      <c r="G95" s="19"/>
      <c r="H95" s="19"/>
      <c r="I95" s="19"/>
      <c r="J95" s="73"/>
      <c r="K95" s="19"/>
    </row>
    <row r="96" spans="1:11" x14ac:dyDescent="0.25">
      <c r="A96" s="138" t="s">
        <v>385</v>
      </c>
      <c r="B96" s="138"/>
      <c r="C96" s="138"/>
      <c r="D96" s="138"/>
      <c r="E96" s="138"/>
      <c r="F96" s="138"/>
      <c r="G96" s="138"/>
      <c r="H96" s="138"/>
      <c r="I96" s="138"/>
      <c r="J96" s="138"/>
      <c r="K96" s="138"/>
    </row>
    <row r="97" spans="1:11" ht="19.5" x14ac:dyDescent="0.35">
      <c r="A97" s="73"/>
      <c r="B97" s="88" t="s">
        <v>386</v>
      </c>
      <c r="C97" s="73"/>
      <c r="D97" s="73"/>
      <c r="E97" s="73"/>
      <c r="F97" s="73"/>
      <c r="G97" s="77"/>
      <c r="H97" s="77"/>
      <c r="I97" s="77"/>
      <c r="J97" s="77"/>
      <c r="K97" s="78" t="str">
        <f>K5</f>
        <v>FY 2026</v>
      </c>
    </row>
    <row r="98" spans="1:11" x14ac:dyDescent="0.25">
      <c r="A98" s="73"/>
      <c r="B98" s="73"/>
      <c r="C98" s="73"/>
      <c r="D98" s="73"/>
      <c r="E98" s="73"/>
      <c r="F98" s="73"/>
      <c r="G98" s="131" t="str">
        <f>G6</f>
        <v>FY 2026</v>
      </c>
      <c r="H98" s="131"/>
      <c r="I98" s="131" t="str">
        <f>I6</f>
        <v>FY 2025</v>
      </c>
      <c r="J98" s="79"/>
      <c r="K98" s="131" t="s">
        <v>34</v>
      </c>
    </row>
    <row r="99" spans="1:11" x14ac:dyDescent="0.25">
      <c r="A99" s="73"/>
      <c r="B99" s="73"/>
      <c r="C99" s="73"/>
      <c r="D99" s="73"/>
      <c r="E99" s="73"/>
      <c r="F99" s="73"/>
      <c r="G99" s="80" t="s">
        <v>37</v>
      </c>
      <c r="H99" s="80"/>
      <c r="I99" s="80" t="s">
        <v>38</v>
      </c>
      <c r="J99" s="81"/>
      <c r="K99" s="82" t="str">
        <f>K7</f>
        <v>FY 2025</v>
      </c>
    </row>
    <row r="100" spans="1:11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</row>
    <row r="101" spans="1:11" x14ac:dyDescent="0.25">
      <c r="A101" s="73"/>
      <c r="B101" s="87" t="s">
        <v>281</v>
      </c>
      <c r="C101" s="73"/>
      <c r="D101" s="73"/>
      <c r="E101" s="73"/>
      <c r="F101" s="73"/>
      <c r="G101" s="73"/>
      <c r="H101" s="73"/>
      <c r="I101" s="73"/>
      <c r="J101" s="73"/>
      <c r="K101" s="73"/>
    </row>
    <row r="102" spans="1:11" x14ac:dyDescent="0.25">
      <c r="A102" s="73"/>
      <c r="B102" s="72">
        <v>6211</v>
      </c>
      <c r="C102" s="83" t="s">
        <v>387</v>
      </c>
      <c r="D102" s="73"/>
      <c r="E102" s="73"/>
      <c r="F102" s="73"/>
      <c r="G102" s="25"/>
      <c r="H102" s="19"/>
      <c r="I102" s="25"/>
      <c r="J102" s="73"/>
      <c r="K102" s="40">
        <f t="shared" ref="K102:K115" si="4">G102-I102</f>
        <v>0</v>
      </c>
    </row>
    <row r="103" spans="1:11" x14ac:dyDescent="0.25">
      <c r="A103" s="73"/>
      <c r="B103" s="72">
        <v>6213</v>
      </c>
      <c r="C103" s="83" t="s">
        <v>388</v>
      </c>
      <c r="D103" s="73"/>
      <c r="E103" s="73"/>
      <c r="F103" s="73"/>
      <c r="G103" s="25"/>
      <c r="H103" s="19"/>
      <c r="I103" s="25"/>
      <c r="J103" s="73"/>
      <c r="K103" s="40">
        <f t="shared" si="4"/>
        <v>0</v>
      </c>
    </row>
    <row r="104" spans="1:11" x14ac:dyDescent="0.25">
      <c r="A104" s="73"/>
      <c r="B104" s="72">
        <v>6215</v>
      </c>
      <c r="C104" s="83" t="s">
        <v>284</v>
      </c>
      <c r="D104" s="73"/>
      <c r="E104" s="73"/>
      <c r="F104" s="73"/>
      <c r="G104" s="25"/>
      <c r="H104" s="19"/>
      <c r="I104" s="25"/>
      <c r="J104" s="73"/>
      <c r="K104" s="40">
        <f t="shared" si="4"/>
        <v>0</v>
      </c>
    </row>
    <row r="105" spans="1:11" x14ac:dyDescent="0.25">
      <c r="A105" s="73"/>
      <c r="B105" s="72">
        <v>6217</v>
      </c>
      <c r="C105" s="83" t="s">
        <v>389</v>
      </c>
      <c r="D105" s="73"/>
      <c r="E105" s="73"/>
      <c r="F105" s="73"/>
      <c r="G105" s="25"/>
      <c r="H105" s="19"/>
      <c r="I105" s="25"/>
      <c r="J105" s="73"/>
      <c r="K105" s="40">
        <f t="shared" si="4"/>
        <v>0</v>
      </c>
    </row>
    <row r="106" spans="1:11" x14ac:dyDescent="0.25">
      <c r="A106" s="73"/>
      <c r="B106" s="72">
        <v>6219</v>
      </c>
      <c r="C106" s="83" t="s">
        <v>390</v>
      </c>
      <c r="D106" s="73"/>
      <c r="E106" s="73"/>
      <c r="F106" s="73"/>
      <c r="G106" s="25"/>
      <c r="H106" s="19"/>
      <c r="I106" s="25"/>
      <c r="J106" s="73"/>
      <c r="K106" s="40">
        <f t="shared" si="4"/>
        <v>0</v>
      </c>
    </row>
    <row r="107" spans="1:11" x14ac:dyDescent="0.25">
      <c r="A107" s="73"/>
      <c r="B107" s="72">
        <v>6220</v>
      </c>
      <c r="C107" s="83" t="s">
        <v>391</v>
      </c>
      <c r="D107" s="73"/>
      <c r="E107" s="73"/>
      <c r="F107" s="73"/>
      <c r="G107" s="25"/>
      <c r="H107" s="19"/>
      <c r="I107" s="25"/>
      <c r="J107" s="73"/>
      <c r="K107" s="40">
        <f t="shared" si="4"/>
        <v>0</v>
      </c>
    </row>
    <row r="108" spans="1:11" x14ac:dyDescent="0.25">
      <c r="A108" s="73"/>
      <c r="B108" s="72">
        <v>6241</v>
      </c>
      <c r="C108" s="83" t="s">
        <v>392</v>
      </c>
      <c r="D108" s="73"/>
      <c r="E108" s="73"/>
      <c r="F108" s="73"/>
      <c r="G108" s="25"/>
      <c r="H108" s="19"/>
      <c r="I108" s="25"/>
      <c r="J108" s="73"/>
      <c r="K108" s="40">
        <f t="shared" si="4"/>
        <v>0</v>
      </c>
    </row>
    <row r="109" spans="1:11" x14ac:dyDescent="0.25">
      <c r="A109" s="73"/>
      <c r="B109" s="72">
        <v>6243</v>
      </c>
      <c r="C109" s="83" t="s">
        <v>393</v>
      </c>
      <c r="D109" s="73"/>
      <c r="E109" s="73"/>
      <c r="F109" s="73"/>
      <c r="G109" s="25"/>
      <c r="H109" s="19"/>
      <c r="I109" s="25"/>
      <c r="J109" s="73"/>
      <c r="K109" s="40">
        <f t="shared" si="4"/>
        <v>0</v>
      </c>
    </row>
    <row r="110" spans="1:11" x14ac:dyDescent="0.25">
      <c r="A110" s="73"/>
      <c r="B110" s="72">
        <v>6245</v>
      </c>
      <c r="C110" s="83" t="s">
        <v>394</v>
      </c>
      <c r="D110" s="73"/>
      <c r="E110" s="73"/>
      <c r="F110" s="73"/>
      <c r="G110" s="25"/>
      <c r="H110" s="19"/>
      <c r="I110" s="25"/>
      <c r="J110" s="73"/>
      <c r="K110" s="40">
        <f t="shared" si="4"/>
        <v>0</v>
      </c>
    </row>
    <row r="111" spans="1:11" x14ac:dyDescent="0.25">
      <c r="A111" s="73"/>
      <c r="B111" s="72">
        <v>6251</v>
      </c>
      <c r="C111" s="83" t="s">
        <v>288</v>
      </c>
      <c r="D111" s="73"/>
      <c r="E111" s="73"/>
      <c r="F111" s="73"/>
      <c r="G111" s="25"/>
      <c r="H111" s="19"/>
      <c r="I111" s="25"/>
      <c r="J111" s="73"/>
      <c r="K111" s="40">
        <f t="shared" si="4"/>
        <v>0</v>
      </c>
    </row>
    <row r="112" spans="1:11" x14ac:dyDescent="0.25">
      <c r="A112" s="73"/>
      <c r="B112" s="72">
        <v>6253</v>
      </c>
      <c r="C112" s="83" t="s">
        <v>395</v>
      </c>
      <c r="D112" s="73"/>
      <c r="E112" s="73"/>
      <c r="F112" s="73"/>
      <c r="G112" s="25"/>
      <c r="H112" s="19"/>
      <c r="I112" s="25"/>
      <c r="J112" s="73"/>
      <c r="K112" s="40">
        <f t="shared" si="4"/>
        <v>0</v>
      </c>
    </row>
    <row r="113" spans="1:11" x14ac:dyDescent="0.25">
      <c r="A113" s="73"/>
      <c r="B113" s="72">
        <v>6255</v>
      </c>
      <c r="C113" s="83" t="s">
        <v>396</v>
      </c>
      <c r="D113" s="73"/>
      <c r="E113" s="73"/>
      <c r="F113" s="73"/>
      <c r="G113" s="25"/>
      <c r="H113" s="19"/>
      <c r="I113" s="25"/>
      <c r="J113" s="73"/>
      <c r="K113" s="40">
        <f t="shared" si="4"/>
        <v>0</v>
      </c>
    </row>
    <row r="114" spans="1:11" x14ac:dyDescent="0.25">
      <c r="A114" s="73"/>
      <c r="B114" s="72">
        <v>6259</v>
      </c>
      <c r="C114" s="83" t="s">
        <v>291</v>
      </c>
      <c r="D114" s="73"/>
      <c r="E114" s="73"/>
      <c r="F114" s="73"/>
      <c r="G114" s="25"/>
      <c r="H114" s="19"/>
      <c r="I114" s="25"/>
      <c r="J114" s="73"/>
      <c r="K114" s="40">
        <f t="shared" si="4"/>
        <v>0</v>
      </c>
    </row>
    <row r="115" spans="1:11" x14ac:dyDescent="0.25">
      <c r="A115" s="73"/>
      <c r="B115" s="72">
        <v>6290</v>
      </c>
      <c r="C115" s="83" t="s">
        <v>125</v>
      </c>
      <c r="D115" s="144"/>
      <c r="E115" s="145"/>
      <c r="F115" s="73"/>
      <c r="G115" s="25"/>
      <c r="H115" s="19"/>
      <c r="I115" s="25"/>
      <c r="J115" s="73"/>
      <c r="K115" s="40">
        <f t="shared" si="4"/>
        <v>0</v>
      </c>
    </row>
    <row r="116" spans="1:11" x14ac:dyDescent="0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19"/>
    </row>
    <row r="117" spans="1:11" ht="16.5" thickBot="1" x14ac:dyDescent="0.3">
      <c r="A117" s="73"/>
      <c r="B117" s="72">
        <v>6200</v>
      </c>
      <c r="C117" s="87" t="s">
        <v>397</v>
      </c>
      <c r="D117" s="79"/>
      <c r="E117" s="79"/>
      <c r="F117" s="79"/>
      <c r="G117" s="43">
        <f>SUM(G102:G115)</f>
        <v>0</v>
      </c>
      <c r="H117" s="35"/>
      <c r="I117" s="43">
        <f>SUM(I102:I115)</f>
        <v>0</v>
      </c>
      <c r="J117" s="18"/>
      <c r="K117" s="43">
        <f>SUM(K102:K115)</f>
        <v>0</v>
      </c>
    </row>
    <row r="118" spans="1:11" ht="16.5" thickTop="1" x14ac:dyDescent="0.2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19"/>
    </row>
    <row r="119" spans="1:11" x14ac:dyDescent="0.25">
      <c r="A119" s="73"/>
      <c r="B119" s="87" t="s">
        <v>293</v>
      </c>
      <c r="C119" s="79"/>
      <c r="D119" s="73"/>
      <c r="E119" s="73"/>
      <c r="F119" s="73"/>
      <c r="G119" s="73"/>
      <c r="H119" s="73"/>
      <c r="I119" s="73"/>
      <c r="J119" s="73"/>
      <c r="K119" s="19"/>
    </row>
    <row r="120" spans="1:11" x14ac:dyDescent="0.25">
      <c r="A120" s="73"/>
      <c r="B120" s="72">
        <v>6311</v>
      </c>
      <c r="C120" s="83" t="s">
        <v>398</v>
      </c>
      <c r="D120" s="73"/>
      <c r="E120" s="73"/>
      <c r="F120" s="73"/>
      <c r="G120" s="25"/>
      <c r="H120" s="19"/>
      <c r="I120" s="25"/>
      <c r="J120" s="73"/>
      <c r="K120" s="40">
        <f t="shared" ref="K120:K135" si="5">G120-I120</f>
        <v>0</v>
      </c>
    </row>
    <row r="121" spans="1:11" x14ac:dyDescent="0.25">
      <c r="A121" s="73"/>
      <c r="B121" s="72">
        <v>6313</v>
      </c>
      <c r="C121" s="83" t="s">
        <v>399</v>
      </c>
      <c r="D121" s="73"/>
      <c r="E121" s="73"/>
      <c r="F121" s="73"/>
      <c r="G121" s="25"/>
      <c r="H121" s="19"/>
      <c r="I121" s="25"/>
      <c r="J121" s="73"/>
      <c r="K121" s="40">
        <f t="shared" si="5"/>
        <v>0</v>
      </c>
    </row>
    <row r="122" spans="1:11" x14ac:dyDescent="0.25">
      <c r="A122" s="73"/>
      <c r="B122" s="72">
        <v>6316</v>
      </c>
      <c r="C122" s="83" t="s">
        <v>294</v>
      </c>
      <c r="D122" s="79"/>
      <c r="E122" s="73"/>
      <c r="F122" s="73"/>
      <c r="G122" s="25"/>
      <c r="H122" s="19"/>
      <c r="I122" s="25"/>
      <c r="J122" s="73"/>
      <c r="K122" s="40">
        <f t="shared" si="5"/>
        <v>0</v>
      </c>
    </row>
    <row r="123" spans="1:11" x14ac:dyDescent="0.25">
      <c r="A123" s="73"/>
      <c r="B123" s="72">
        <v>6320</v>
      </c>
      <c r="C123" s="83" t="s">
        <v>400</v>
      </c>
      <c r="D123" s="73"/>
      <c r="E123" s="73"/>
      <c r="F123" s="73"/>
      <c r="G123" s="25"/>
      <c r="H123" s="19"/>
      <c r="I123" s="25"/>
      <c r="J123" s="73"/>
      <c r="K123" s="40">
        <f t="shared" si="5"/>
        <v>0</v>
      </c>
    </row>
    <row r="124" spans="1:11" x14ac:dyDescent="0.25">
      <c r="A124" s="73"/>
      <c r="B124" s="72">
        <v>6330</v>
      </c>
      <c r="C124" s="83" t="s">
        <v>401</v>
      </c>
      <c r="D124" s="73"/>
      <c r="E124" s="73"/>
      <c r="F124" s="73"/>
      <c r="G124" s="25"/>
      <c r="H124" s="19"/>
      <c r="I124" s="25"/>
      <c r="J124" s="73"/>
      <c r="K124" s="40">
        <f t="shared" si="5"/>
        <v>0</v>
      </c>
    </row>
    <row r="125" spans="1:11" x14ac:dyDescent="0.25">
      <c r="A125" s="73"/>
      <c r="B125" s="72">
        <v>6341</v>
      </c>
      <c r="C125" s="83" t="s">
        <v>296</v>
      </c>
      <c r="D125" s="73"/>
      <c r="E125" s="73"/>
      <c r="F125" s="73"/>
      <c r="G125" s="25"/>
      <c r="H125" s="19"/>
      <c r="I125" s="25"/>
      <c r="J125" s="73"/>
      <c r="K125" s="40">
        <f t="shared" si="5"/>
        <v>0</v>
      </c>
    </row>
    <row r="126" spans="1:11" x14ac:dyDescent="0.25">
      <c r="A126" s="73"/>
      <c r="B126" s="72">
        <v>6343</v>
      </c>
      <c r="C126" s="83" t="s">
        <v>165</v>
      </c>
      <c r="D126" s="73"/>
      <c r="E126" s="73"/>
      <c r="F126" s="73"/>
      <c r="G126" s="25"/>
      <c r="H126" s="19"/>
      <c r="I126" s="25"/>
      <c r="J126" s="73"/>
      <c r="K126" s="40">
        <f t="shared" si="5"/>
        <v>0</v>
      </c>
    </row>
    <row r="127" spans="1:11" x14ac:dyDescent="0.25">
      <c r="A127" s="73"/>
      <c r="B127" s="72">
        <v>6345</v>
      </c>
      <c r="C127" s="83" t="s">
        <v>297</v>
      </c>
      <c r="D127" s="73"/>
      <c r="E127" s="73"/>
      <c r="F127" s="73"/>
      <c r="G127" s="25"/>
      <c r="H127" s="19"/>
      <c r="I127" s="25"/>
      <c r="J127" s="73"/>
      <c r="K127" s="40">
        <f t="shared" si="5"/>
        <v>0</v>
      </c>
    </row>
    <row r="128" spans="1:11" x14ac:dyDescent="0.25">
      <c r="A128" s="73"/>
      <c r="B128" s="72">
        <v>6347</v>
      </c>
      <c r="C128" s="83" t="s">
        <v>402</v>
      </c>
      <c r="D128" s="73"/>
      <c r="E128" s="73"/>
      <c r="F128" s="73"/>
      <c r="G128" s="25"/>
      <c r="H128" s="19"/>
      <c r="I128" s="25"/>
      <c r="J128" s="73"/>
      <c r="K128" s="40">
        <f t="shared" si="5"/>
        <v>0</v>
      </c>
    </row>
    <row r="129" spans="1:11" x14ac:dyDescent="0.25">
      <c r="A129" s="73"/>
      <c r="B129" s="72">
        <v>6349</v>
      </c>
      <c r="C129" s="83" t="s">
        <v>298</v>
      </c>
      <c r="D129" s="73"/>
      <c r="E129" s="73"/>
      <c r="F129" s="73"/>
      <c r="G129" s="25"/>
      <c r="H129" s="19"/>
      <c r="I129" s="25"/>
      <c r="J129" s="73"/>
      <c r="K129" s="40">
        <f t="shared" si="5"/>
        <v>0</v>
      </c>
    </row>
    <row r="130" spans="1:11" x14ac:dyDescent="0.25">
      <c r="A130" s="73"/>
      <c r="B130" s="72">
        <v>6351</v>
      </c>
      <c r="C130" s="83" t="s">
        <v>403</v>
      </c>
      <c r="D130" s="73"/>
      <c r="E130" s="73"/>
      <c r="F130" s="73"/>
      <c r="G130" s="25"/>
      <c r="H130" s="19"/>
      <c r="I130" s="25"/>
      <c r="J130" s="73"/>
      <c r="K130" s="40">
        <f t="shared" si="5"/>
        <v>0</v>
      </c>
    </row>
    <row r="131" spans="1:11" x14ac:dyDescent="0.25">
      <c r="A131" s="73"/>
      <c r="B131" s="72">
        <v>6353</v>
      </c>
      <c r="C131" s="83" t="s">
        <v>404</v>
      </c>
      <c r="D131" s="79"/>
      <c r="E131" s="79"/>
      <c r="F131" s="79"/>
      <c r="G131" s="25"/>
      <c r="H131" s="91"/>
      <c r="I131" s="25"/>
      <c r="J131" s="91"/>
      <c r="K131" s="40">
        <f t="shared" si="5"/>
        <v>0</v>
      </c>
    </row>
    <row r="132" spans="1:11" x14ac:dyDescent="0.25">
      <c r="A132" s="73"/>
      <c r="B132" s="72">
        <v>6355</v>
      </c>
      <c r="C132" s="83" t="s">
        <v>164</v>
      </c>
      <c r="D132" s="73"/>
      <c r="E132" s="73"/>
      <c r="F132" s="73"/>
      <c r="G132" s="25"/>
      <c r="H132" s="19"/>
      <c r="I132" s="25"/>
      <c r="J132" s="73"/>
      <c r="K132" s="40">
        <f t="shared" si="5"/>
        <v>0</v>
      </c>
    </row>
    <row r="133" spans="1:11" x14ac:dyDescent="0.25">
      <c r="A133" s="73"/>
      <c r="B133" s="72">
        <v>6357</v>
      </c>
      <c r="C133" s="83" t="s">
        <v>405</v>
      </c>
      <c r="D133" s="73"/>
      <c r="E133" s="73"/>
      <c r="F133" s="73"/>
      <c r="G133" s="25"/>
      <c r="H133" s="19"/>
      <c r="I133" s="25"/>
      <c r="J133" s="73"/>
      <c r="K133" s="40">
        <f t="shared" si="5"/>
        <v>0</v>
      </c>
    </row>
    <row r="134" spans="1:11" x14ac:dyDescent="0.25">
      <c r="A134" s="73"/>
      <c r="B134" s="72">
        <v>6370</v>
      </c>
      <c r="C134" s="83" t="s">
        <v>301</v>
      </c>
      <c r="D134" s="73"/>
      <c r="E134" s="73"/>
      <c r="F134" s="73"/>
      <c r="G134" s="25"/>
      <c r="H134" s="19"/>
      <c r="I134" s="25"/>
      <c r="J134" s="73"/>
      <c r="K134" s="40">
        <f t="shared" si="5"/>
        <v>0</v>
      </c>
    </row>
    <row r="135" spans="1:11" x14ac:dyDescent="0.25">
      <c r="A135" s="73"/>
      <c r="B135" s="72">
        <v>6390</v>
      </c>
      <c r="C135" s="83" t="s">
        <v>125</v>
      </c>
      <c r="D135" s="144"/>
      <c r="E135" s="145"/>
      <c r="F135" s="73"/>
      <c r="G135" s="25"/>
      <c r="H135" s="19"/>
      <c r="I135" s="25"/>
      <c r="J135" s="73"/>
      <c r="K135" s="40">
        <f t="shared" si="5"/>
        <v>0</v>
      </c>
    </row>
    <row r="136" spans="1:11" x14ac:dyDescent="0.25">
      <c r="A136" s="73"/>
      <c r="B136" s="79"/>
      <c r="C136" s="73"/>
      <c r="D136" s="73"/>
      <c r="E136" s="73"/>
      <c r="F136" s="73"/>
      <c r="G136" s="73"/>
      <c r="H136" s="73"/>
      <c r="I136" s="73"/>
      <c r="J136" s="73"/>
      <c r="K136" s="19"/>
    </row>
    <row r="137" spans="1:11" ht="16.5" thickBot="1" x14ac:dyDescent="0.3">
      <c r="A137" s="73"/>
      <c r="B137" s="72">
        <v>6300</v>
      </c>
      <c r="C137" s="87" t="s">
        <v>406</v>
      </c>
      <c r="D137" s="73"/>
      <c r="E137" s="73"/>
      <c r="F137" s="73"/>
      <c r="G137" s="43">
        <f>SUM(G120:G135)</f>
        <v>0</v>
      </c>
      <c r="H137" s="35"/>
      <c r="I137" s="43">
        <f>SUM(I120:I135)</f>
        <v>0</v>
      </c>
      <c r="J137" s="35"/>
      <c r="K137" s="43">
        <f>SUM(K120:K135)</f>
        <v>0</v>
      </c>
    </row>
    <row r="138" spans="1:11" ht="16.5" thickTop="1" x14ac:dyDescent="0.25">
      <c r="A138" s="73"/>
      <c r="B138" s="79"/>
      <c r="C138" s="87" t="s">
        <v>3</v>
      </c>
      <c r="D138" s="73"/>
      <c r="E138" s="73"/>
      <c r="F138" s="73"/>
      <c r="G138" s="73"/>
      <c r="H138" s="73"/>
      <c r="I138" s="73"/>
      <c r="J138" s="73"/>
      <c r="K138" s="73"/>
    </row>
    <row r="139" spans="1:11" x14ac:dyDescent="0.2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</row>
    <row r="140" spans="1:11" x14ac:dyDescent="0.25">
      <c r="A140" s="78" t="s">
        <v>407</v>
      </c>
      <c r="B140" s="75"/>
      <c r="C140" s="75"/>
      <c r="D140" s="75"/>
      <c r="E140" s="75"/>
      <c r="F140" s="75"/>
      <c r="G140" s="75"/>
      <c r="H140" s="75"/>
      <c r="I140" s="75"/>
      <c r="J140" s="75"/>
      <c r="K140" s="75"/>
    </row>
    <row r="141" spans="1:11" x14ac:dyDescent="0.25">
      <c r="A141" s="78"/>
      <c r="B141" s="75"/>
      <c r="C141" s="75"/>
      <c r="D141" s="75"/>
      <c r="E141" s="75"/>
      <c r="F141" s="75"/>
      <c r="G141" s="75"/>
      <c r="H141" s="75"/>
      <c r="I141" s="75"/>
      <c r="J141" s="75"/>
      <c r="K141" s="75"/>
    </row>
    <row r="142" spans="1:11" x14ac:dyDescent="0.25">
      <c r="A142" s="78"/>
      <c r="B142" s="75"/>
      <c r="C142" s="75"/>
      <c r="D142" s="75"/>
      <c r="E142" s="75"/>
      <c r="F142" s="75"/>
      <c r="G142" s="75"/>
      <c r="H142" s="75"/>
      <c r="I142" s="75"/>
      <c r="J142" s="75"/>
      <c r="K142" s="75"/>
    </row>
    <row r="143" spans="1:11" x14ac:dyDescent="0.25">
      <c r="A143" s="78"/>
      <c r="B143" s="75"/>
      <c r="C143" s="75"/>
      <c r="D143" s="75"/>
      <c r="E143" s="75"/>
      <c r="F143" s="75"/>
      <c r="G143" s="75"/>
      <c r="H143" s="75"/>
      <c r="I143" s="75"/>
      <c r="J143" s="75"/>
      <c r="K143" s="75"/>
    </row>
    <row r="144" spans="1:11" x14ac:dyDescent="0.25">
      <c r="A144" s="78"/>
      <c r="B144" s="75"/>
      <c r="C144" s="75"/>
      <c r="D144" s="75"/>
      <c r="E144" s="75"/>
      <c r="F144" s="75"/>
      <c r="G144" s="75"/>
      <c r="H144" s="75"/>
      <c r="I144" s="75"/>
      <c r="J144" s="75"/>
      <c r="K144" s="75"/>
    </row>
    <row r="145" spans="1:11" x14ac:dyDescent="0.25">
      <c r="A145" s="78"/>
      <c r="B145" s="75"/>
      <c r="C145" s="75"/>
      <c r="D145" s="75"/>
      <c r="E145" s="75"/>
      <c r="F145" s="75"/>
      <c r="G145" s="75"/>
      <c r="H145" s="75"/>
      <c r="I145" s="75"/>
      <c r="J145" s="75"/>
      <c r="K145" s="75"/>
    </row>
    <row r="146" spans="1:11" x14ac:dyDescent="0.25">
      <c r="A146" s="78"/>
      <c r="B146" s="75"/>
      <c r="C146" s="75"/>
      <c r="D146" s="75"/>
      <c r="E146" s="75"/>
      <c r="F146" s="75"/>
      <c r="G146" s="75"/>
      <c r="H146" s="75"/>
      <c r="I146" s="75"/>
      <c r="J146" s="75"/>
      <c r="K146" s="75"/>
    </row>
    <row r="147" spans="1:11" x14ac:dyDescent="0.25">
      <c r="A147" s="78"/>
      <c r="B147" s="75"/>
      <c r="C147" s="75"/>
      <c r="D147" s="75"/>
      <c r="E147" s="75"/>
      <c r="F147" s="75"/>
      <c r="G147" s="75"/>
      <c r="H147" s="75"/>
      <c r="I147" s="75"/>
      <c r="J147" s="75"/>
      <c r="K147" s="75"/>
    </row>
    <row r="148" spans="1:11" ht="19.5" x14ac:dyDescent="0.35">
      <c r="A148" s="73"/>
      <c r="B148" s="88" t="s">
        <v>386</v>
      </c>
      <c r="C148" s="79"/>
      <c r="D148" s="79"/>
      <c r="E148" s="73"/>
      <c r="F148" s="73"/>
      <c r="G148" s="77"/>
      <c r="H148" s="77"/>
      <c r="I148" s="77"/>
      <c r="J148" s="77"/>
      <c r="K148" s="78" t="str">
        <f>K5</f>
        <v>FY 2026</v>
      </c>
    </row>
    <row r="149" spans="1:11" x14ac:dyDescent="0.25">
      <c r="A149" s="73"/>
      <c r="B149" s="73"/>
      <c r="C149" s="73"/>
      <c r="D149" s="73"/>
      <c r="E149" s="73"/>
      <c r="F149" s="73"/>
      <c r="G149" s="131" t="str">
        <f>G6</f>
        <v>FY 2026</v>
      </c>
      <c r="H149" s="131"/>
      <c r="I149" s="131" t="str">
        <f>I6</f>
        <v>FY 2025</v>
      </c>
      <c r="J149" s="79"/>
      <c r="K149" s="131" t="s">
        <v>34</v>
      </c>
    </row>
    <row r="150" spans="1:11" x14ac:dyDescent="0.25">
      <c r="A150" s="73"/>
      <c r="B150" s="73"/>
      <c r="C150" s="73"/>
      <c r="D150" s="73"/>
      <c r="E150" s="73"/>
      <c r="F150" s="73"/>
      <c r="G150" s="80" t="s">
        <v>37</v>
      </c>
      <c r="H150" s="80"/>
      <c r="I150" s="80" t="s">
        <v>38</v>
      </c>
      <c r="J150" s="81"/>
      <c r="K150" s="82" t="str">
        <f>K7</f>
        <v>FY 2025</v>
      </c>
    </row>
    <row r="151" spans="1:11" x14ac:dyDescent="0.25">
      <c r="A151" s="73"/>
      <c r="B151" s="87" t="s">
        <v>303</v>
      </c>
      <c r="C151" s="79"/>
      <c r="D151" s="79"/>
      <c r="E151" s="73"/>
      <c r="F151" s="73"/>
      <c r="G151" s="73"/>
      <c r="H151" s="73"/>
      <c r="I151" s="73"/>
      <c r="J151" s="73"/>
      <c r="K151" s="73"/>
    </row>
    <row r="152" spans="1:11" x14ac:dyDescent="0.25">
      <c r="A152" s="73"/>
      <c r="B152" s="87" t="s">
        <v>304</v>
      </c>
      <c r="C152" s="73"/>
      <c r="D152" s="73"/>
      <c r="E152" s="73"/>
      <c r="F152" s="73"/>
      <c r="G152" s="73"/>
      <c r="H152" s="73"/>
      <c r="I152" s="73"/>
      <c r="J152" s="73"/>
      <c r="K152" s="73"/>
    </row>
    <row r="153" spans="1:11" x14ac:dyDescent="0.25">
      <c r="A153" s="73"/>
      <c r="B153" s="72">
        <v>6410</v>
      </c>
      <c r="C153" s="83" t="s">
        <v>305</v>
      </c>
      <c r="D153" s="73"/>
      <c r="E153" s="73"/>
      <c r="F153" s="73"/>
      <c r="G153" s="25"/>
      <c r="H153" s="19"/>
      <c r="I153" s="25"/>
      <c r="J153" s="73"/>
      <c r="K153" s="40">
        <f t="shared" ref="K153:K160" si="6">G153-I153</f>
        <v>0</v>
      </c>
    </row>
    <row r="154" spans="1:11" x14ac:dyDescent="0.25">
      <c r="A154" s="73"/>
      <c r="B154" s="72">
        <v>6421</v>
      </c>
      <c r="C154" s="83" t="s">
        <v>306</v>
      </c>
      <c r="D154" s="73"/>
      <c r="E154" s="73"/>
      <c r="F154" s="73"/>
      <c r="G154" s="25"/>
      <c r="H154" s="19"/>
      <c r="I154" s="25"/>
      <c r="J154" s="73"/>
      <c r="K154" s="40">
        <f t="shared" si="6"/>
        <v>0</v>
      </c>
    </row>
    <row r="155" spans="1:11" x14ac:dyDescent="0.25">
      <c r="A155" s="73"/>
      <c r="B155" s="72">
        <v>6431</v>
      </c>
      <c r="C155" s="83" t="s">
        <v>174</v>
      </c>
      <c r="D155" s="73"/>
      <c r="E155" s="73"/>
      <c r="F155" s="73"/>
      <c r="G155" s="25"/>
      <c r="H155" s="19"/>
      <c r="I155" s="25"/>
      <c r="J155" s="73"/>
      <c r="K155" s="40">
        <f t="shared" si="6"/>
        <v>0</v>
      </c>
    </row>
    <row r="156" spans="1:11" x14ac:dyDescent="0.25">
      <c r="A156" s="73"/>
      <c r="B156" s="72">
        <v>6433</v>
      </c>
      <c r="C156" s="83" t="s">
        <v>175</v>
      </c>
      <c r="D156" s="73"/>
      <c r="E156" s="73"/>
      <c r="F156" s="73"/>
      <c r="G156" s="25"/>
      <c r="H156" s="19"/>
      <c r="I156" s="25"/>
      <c r="J156" s="73"/>
      <c r="K156" s="40">
        <f t="shared" si="6"/>
        <v>0</v>
      </c>
    </row>
    <row r="157" spans="1:11" x14ac:dyDescent="0.25">
      <c r="A157" s="73"/>
      <c r="B157" s="72">
        <v>6435</v>
      </c>
      <c r="C157" s="83" t="s">
        <v>176</v>
      </c>
      <c r="D157" s="73"/>
      <c r="E157" s="73"/>
      <c r="F157" s="73"/>
      <c r="G157" s="25"/>
      <c r="H157" s="19"/>
      <c r="I157" s="25"/>
      <c r="J157" s="73"/>
      <c r="K157" s="40">
        <f t="shared" si="6"/>
        <v>0</v>
      </c>
    </row>
    <row r="158" spans="1:11" x14ac:dyDescent="0.25">
      <c r="A158" s="73"/>
      <c r="B158" s="72">
        <v>6441</v>
      </c>
      <c r="C158" s="83" t="s">
        <v>307</v>
      </c>
      <c r="D158" s="73"/>
      <c r="E158" s="73"/>
      <c r="F158" s="73"/>
      <c r="G158" s="25"/>
      <c r="H158" s="19"/>
      <c r="I158" s="25"/>
      <c r="J158" s="73"/>
      <c r="K158" s="40">
        <f t="shared" si="6"/>
        <v>0</v>
      </c>
    </row>
    <row r="159" spans="1:11" x14ac:dyDescent="0.25">
      <c r="A159" s="73"/>
      <c r="B159" s="72">
        <v>6445</v>
      </c>
      <c r="C159" s="83" t="s">
        <v>360</v>
      </c>
      <c r="D159" s="73"/>
      <c r="E159" s="73"/>
      <c r="F159" s="73"/>
      <c r="G159" s="25"/>
      <c r="H159" s="19"/>
      <c r="I159" s="25"/>
      <c r="J159" s="73"/>
      <c r="K159" s="40">
        <f t="shared" si="6"/>
        <v>0</v>
      </c>
    </row>
    <row r="160" spans="1:11" x14ac:dyDescent="0.25">
      <c r="A160" s="73"/>
      <c r="B160" s="72">
        <v>6490</v>
      </c>
      <c r="C160" s="83" t="s">
        <v>125</v>
      </c>
      <c r="D160" s="144"/>
      <c r="E160" s="145"/>
      <c r="F160" s="73"/>
      <c r="G160" s="25"/>
      <c r="H160" s="19"/>
      <c r="I160" s="25"/>
      <c r="J160" s="73"/>
      <c r="K160" s="40">
        <f t="shared" si="6"/>
        <v>0</v>
      </c>
    </row>
    <row r="161" spans="1:11" x14ac:dyDescent="0.2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19"/>
    </row>
    <row r="162" spans="1:11" x14ac:dyDescent="0.25">
      <c r="A162" s="73"/>
      <c r="B162" s="72">
        <v>6400</v>
      </c>
      <c r="C162" s="87" t="s">
        <v>361</v>
      </c>
      <c r="D162" s="79"/>
      <c r="E162" s="79"/>
      <c r="F162" s="79"/>
      <c r="G162" s="73"/>
      <c r="H162" s="73"/>
      <c r="I162" s="73"/>
      <c r="J162" s="73"/>
      <c r="K162" s="19"/>
    </row>
    <row r="163" spans="1:11" ht="16.5" thickBot="1" x14ac:dyDescent="0.3">
      <c r="A163" s="73"/>
      <c r="B163" s="73"/>
      <c r="C163" s="87" t="s">
        <v>310</v>
      </c>
      <c r="D163" s="73"/>
      <c r="E163" s="73"/>
      <c r="F163" s="73"/>
      <c r="G163" s="43">
        <f>SUM(G153:G160)</f>
        <v>0</v>
      </c>
      <c r="H163" s="35"/>
      <c r="I163" s="43">
        <f>SUM(I153:I160)</f>
        <v>0</v>
      </c>
      <c r="J163" s="18"/>
      <c r="K163" s="43">
        <f>SUM(K153:K160)</f>
        <v>0</v>
      </c>
    </row>
    <row r="164" spans="1:11" ht="16.5" thickTop="1" x14ac:dyDescent="0.25">
      <c r="A164" s="73"/>
      <c r="B164" s="73"/>
      <c r="C164" s="87" t="s">
        <v>3</v>
      </c>
      <c r="D164" s="73"/>
      <c r="E164" s="73"/>
      <c r="F164" s="73"/>
      <c r="G164" s="73"/>
      <c r="H164" s="73"/>
      <c r="I164" s="73"/>
      <c r="J164" s="73"/>
      <c r="K164" s="19"/>
    </row>
    <row r="165" spans="1:11" x14ac:dyDescent="0.25">
      <c r="A165" s="73"/>
      <c r="B165" s="87" t="s">
        <v>312</v>
      </c>
      <c r="C165" s="79"/>
      <c r="D165" s="73"/>
      <c r="E165" s="73"/>
      <c r="F165" s="73"/>
      <c r="G165" s="73"/>
      <c r="H165" s="73"/>
      <c r="I165" s="73"/>
      <c r="J165" s="73"/>
      <c r="K165" s="19"/>
    </row>
    <row r="166" spans="1:11" x14ac:dyDescent="0.25">
      <c r="A166" s="73"/>
      <c r="B166" s="72">
        <v>6511</v>
      </c>
      <c r="C166" s="83" t="s">
        <v>181</v>
      </c>
      <c r="D166" s="73"/>
      <c r="E166" s="73"/>
      <c r="F166" s="73"/>
      <c r="G166" s="25"/>
      <c r="H166" s="19">
        <v>6</v>
      </c>
      <c r="I166" s="25"/>
      <c r="J166" s="73"/>
      <c r="K166" s="40">
        <f t="shared" ref="K166:K176" si="7">G166-I166</f>
        <v>0</v>
      </c>
    </row>
    <row r="167" spans="1:11" x14ac:dyDescent="0.25">
      <c r="A167" s="73"/>
      <c r="B167" s="72">
        <v>6521</v>
      </c>
      <c r="C167" s="83" t="s">
        <v>306</v>
      </c>
      <c r="D167" s="73"/>
      <c r="E167" s="73"/>
      <c r="F167" s="73"/>
      <c r="G167" s="25"/>
      <c r="H167" s="19"/>
      <c r="I167" s="25"/>
      <c r="J167" s="73"/>
      <c r="K167" s="40">
        <f t="shared" si="7"/>
        <v>0</v>
      </c>
    </row>
    <row r="168" spans="1:11" x14ac:dyDescent="0.25">
      <c r="A168" s="73"/>
      <c r="B168" s="72">
        <v>6531</v>
      </c>
      <c r="C168" s="83" t="s">
        <v>174</v>
      </c>
      <c r="D168" s="73"/>
      <c r="E168" s="73"/>
      <c r="F168" s="73"/>
      <c r="G168" s="25"/>
      <c r="H168" s="19"/>
      <c r="I168" s="25"/>
      <c r="J168" s="73"/>
      <c r="K168" s="40">
        <f t="shared" si="7"/>
        <v>0</v>
      </c>
    </row>
    <row r="169" spans="1:11" x14ac:dyDescent="0.25">
      <c r="A169" s="73"/>
      <c r="B169" s="72">
        <v>6533</v>
      </c>
      <c r="C169" s="83" t="s">
        <v>175</v>
      </c>
      <c r="D169" s="79"/>
      <c r="E169" s="79"/>
      <c r="F169" s="79"/>
      <c r="G169" s="25"/>
      <c r="H169" s="19"/>
      <c r="I169" s="25"/>
      <c r="J169" s="73"/>
      <c r="K169" s="40">
        <f t="shared" si="7"/>
        <v>0</v>
      </c>
    </row>
    <row r="170" spans="1:11" x14ac:dyDescent="0.25">
      <c r="A170" s="73"/>
      <c r="B170" s="72">
        <v>6535</v>
      </c>
      <c r="C170" s="83" t="s">
        <v>176</v>
      </c>
      <c r="D170" s="79"/>
      <c r="E170" s="79"/>
      <c r="F170" s="79"/>
      <c r="G170" s="25"/>
      <c r="H170" s="19"/>
      <c r="I170" s="25"/>
      <c r="J170" s="73"/>
      <c r="K170" s="40">
        <f t="shared" si="7"/>
        <v>0</v>
      </c>
    </row>
    <row r="171" spans="1:11" x14ac:dyDescent="0.25">
      <c r="A171" s="73"/>
      <c r="B171" s="72">
        <v>6541</v>
      </c>
      <c r="C171" s="83" t="s">
        <v>408</v>
      </c>
      <c r="D171" s="79"/>
      <c r="E171" s="79"/>
      <c r="F171" s="79"/>
      <c r="G171" s="25"/>
      <c r="H171" s="19"/>
      <c r="I171" s="25"/>
      <c r="J171" s="73"/>
      <c r="K171" s="40">
        <f t="shared" si="7"/>
        <v>0</v>
      </c>
    </row>
    <row r="172" spans="1:11" x14ac:dyDescent="0.25">
      <c r="A172" s="73"/>
      <c r="B172" s="72">
        <v>6550</v>
      </c>
      <c r="C172" s="83" t="s">
        <v>315</v>
      </c>
      <c r="D172" s="79"/>
      <c r="E172" s="79"/>
      <c r="F172" s="79"/>
      <c r="G172" s="25"/>
      <c r="H172" s="19"/>
      <c r="I172" s="25"/>
      <c r="J172" s="73"/>
      <c r="K172" s="40">
        <f t="shared" si="7"/>
        <v>0</v>
      </c>
    </row>
    <row r="173" spans="1:11" x14ac:dyDescent="0.25">
      <c r="A173" s="73"/>
      <c r="B173" s="72">
        <v>6553</v>
      </c>
      <c r="C173" s="83" t="s">
        <v>164</v>
      </c>
      <c r="D173" s="79"/>
      <c r="E173" s="79"/>
      <c r="F173" s="79"/>
      <c r="G173" s="25"/>
      <c r="H173" s="19"/>
      <c r="I173" s="25"/>
      <c r="J173" s="73"/>
      <c r="K173" s="40">
        <f t="shared" si="7"/>
        <v>0</v>
      </c>
    </row>
    <row r="174" spans="1:11" x14ac:dyDescent="0.25">
      <c r="A174" s="73"/>
      <c r="B174" s="72">
        <v>6555</v>
      </c>
      <c r="C174" s="83" t="s">
        <v>300</v>
      </c>
      <c r="D174" s="79"/>
      <c r="E174" s="79"/>
      <c r="F174" s="79"/>
      <c r="G174" s="25"/>
      <c r="H174" s="19"/>
      <c r="I174" s="25"/>
      <c r="J174" s="73"/>
      <c r="K174" s="40">
        <f t="shared" si="7"/>
        <v>0</v>
      </c>
    </row>
    <row r="175" spans="1:11" x14ac:dyDescent="0.25">
      <c r="A175" s="73"/>
      <c r="B175" s="72">
        <v>6590</v>
      </c>
      <c r="C175" s="83" t="s">
        <v>125</v>
      </c>
      <c r="D175" s="142" t="s">
        <v>409</v>
      </c>
      <c r="E175" s="142"/>
      <c r="F175" s="79"/>
      <c r="G175" s="25"/>
      <c r="H175" s="19"/>
      <c r="I175" s="25"/>
      <c r="J175" s="73"/>
      <c r="K175" s="40">
        <f t="shared" si="7"/>
        <v>0</v>
      </c>
    </row>
    <row r="176" spans="1:11" x14ac:dyDescent="0.25">
      <c r="A176" s="73"/>
      <c r="B176" s="79"/>
      <c r="C176" s="142" t="s">
        <v>410</v>
      </c>
      <c r="D176" s="142"/>
      <c r="E176" s="142"/>
      <c r="F176" s="79"/>
      <c r="G176" s="25"/>
      <c r="H176" s="19"/>
      <c r="I176" s="25"/>
      <c r="J176" s="73"/>
      <c r="K176" s="40">
        <f t="shared" si="7"/>
        <v>0</v>
      </c>
    </row>
    <row r="177" spans="1:11" x14ac:dyDescent="0.25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19"/>
    </row>
    <row r="178" spans="1:11" ht="16.5" thickBot="1" x14ac:dyDescent="0.3">
      <c r="A178" s="73"/>
      <c r="B178" s="72">
        <v>6500</v>
      </c>
      <c r="C178" s="87" t="s">
        <v>316</v>
      </c>
      <c r="D178" s="73"/>
      <c r="E178" s="73"/>
      <c r="F178" s="73"/>
      <c r="G178" s="43">
        <f>SUM(G166:G176)</f>
        <v>0</v>
      </c>
      <c r="H178" s="35"/>
      <c r="I178" s="43">
        <f>SUM(I166:I176)</f>
        <v>0</v>
      </c>
      <c r="J178" s="18"/>
      <c r="K178" s="43">
        <f>SUM(K166:K176)</f>
        <v>0</v>
      </c>
    </row>
    <row r="179" spans="1:11" ht="16.5" thickTop="1" x14ac:dyDescent="0.25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19"/>
    </row>
    <row r="180" spans="1:11" x14ac:dyDescent="0.25">
      <c r="A180" s="73"/>
      <c r="B180" s="72">
        <v>3080</v>
      </c>
      <c r="C180" s="87" t="s">
        <v>411</v>
      </c>
      <c r="D180" s="73"/>
      <c r="E180" s="73" t="s">
        <v>412</v>
      </c>
      <c r="F180" s="83" t="s">
        <v>318</v>
      </c>
      <c r="G180" s="25"/>
      <c r="H180" s="83" t="s">
        <v>413</v>
      </c>
      <c r="I180" s="25"/>
      <c r="J180" s="83" t="s">
        <v>414</v>
      </c>
      <c r="K180" s="40">
        <f>G180-I180</f>
        <v>0</v>
      </c>
    </row>
    <row r="181" spans="1:11" x14ac:dyDescent="0.25">
      <c r="A181" s="73"/>
      <c r="B181" s="79"/>
      <c r="C181" s="79"/>
      <c r="D181" s="73"/>
      <c r="E181" s="73"/>
      <c r="F181" s="73"/>
      <c r="G181" s="19"/>
      <c r="H181" s="73"/>
      <c r="I181" s="19"/>
      <c r="J181" s="73"/>
      <c r="K181" s="35"/>
    </row>
    <row r="182" spans="1:11" x14ac:dyDescent="0.25">
      <c r="A182" s="73"/>
      <c r="B182" s="72">
        <v>4500</v>
      </c>
      <c r="C182" s="87" t="s">
        <v>415</v>
      </c>
      <c r="D182" s="73"/>
      <c r="E182" s="73" t="s">
        <v>412</v>
      </c>
      <c r="F182" s="83" t="s">
        <v>318</v>
      </c>
      <c r="G182" s="25"/>
      <c r="H182" s="83" t="s">
        <v>413</v>
      </c>
      <c r="I182" s="25"/>
      <c r="J182" s="83" t="s">
        <v>414</v>
      </c>
      <c r="K182" s="40">
        <f>G182-I182</f>
        <v>0</v>
      </c>
    </row>
    <row r="183" spans="1:11" x14ac:dyDescent="0.25">
      <c r="A183" s="73"/>
      <c r="B183" s="79"/>
      <c r="C183" s="79"/>
      <c r="D183" s="73"/>
      <c r="E183" s="73"/>
      <c r="F183" s="73"/>
      <c r="G183" s="19"/>
      <c r="H183" s="73"/>
      <c r="I183" s="19"/>
      <c r="J183" s="73"/>
      <c r="K183" s="35"/>
    </row>
    <row r="184" spans="1:11" x14ac:dyDescent="0.25">
      <c r="A184" s="73"/>
      <c r="B184" s="72">
        <v>5500</v>
      </c>
      <c r="C184" s="87" t="s">
        <v>416</v>
      </c>
      <c r="D184" s="73"/>
      <c r="E184" s="73" t="s">
        <v>412</v>
      </c>
      <c r="F184" s="83" t="s">
        <v>318</v>
      </c>
      <c r="G184" s="25"/>
      <c r="H184" s="83" t="s">
        <v>413</v>
      </c>
      <c r="I184" s="25"/>
      <c r="J184" s="83" t="s">
        <v>414</v>
      </c>
      <c r="K184" s="40">
        <f>G184-I184</f>
        <v>0</v>
      </c>
    </row>
    <row r="185" spans="1:11" x14ac:dyDescent="0.25">
      <c r="A185" s="73"/>
      <c r="B185" s="79"/>
      <c r="C185" s="87" t="s">
        <v>3</v>
      </c>
      <c r="D185" s="73"/>
      <c r="E185" s="73"/>
      <c r="F185" s="73"/>
      <c r="G185" s="73"/>
      <c r="H185" s="73"/>
      <c r="I185" s="73"/>
      <c r="J185" s="73"/>
      <c r="K185" s="35"/>
    </row>
    <row r="186" spans="1:11" ht="16.5" thickBot="1" x14ac:dyDescent="0.3">
      <c r="A186" s="73"/>
      <c r="B186" s="72">
        <v>6500</v>
      </c>
      <c r="C186" s="87" t="s">
        <v>321</v>
      </c>
      <c r="D186" s="73"/>
      <c r="E186" s="73"/>
      <c r="F186" s="73"/>
      <c r="G186" s="43">
        <f>G178-G180-G182-G184</f>
        <v>0</v>
      </c>
      <c r="H186" s="35"/>
      <c r="I186" s="43">
        <f>I178-I180-I182-I184</f>
        <v>0</v>
      </c>
      <c r="J186" s="18"/>
      <c r="K186" s="43">
        <f>K178-K180-K182-K184</f>
        <v>0</v>
      </c>
    </row>
    <row r="187" spans="1:11" ht="16.5" thickTop="1" x14ac:dyDescent="0.25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19"/>
    </row>
    <row r="188" spans="1:11" x14ac:dyDescent="0.25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19"/>
    </row>
    <row r="189" spans="1:11" x14ac:dyDescent="0.25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19"/>
    </row>
    <row r="190" spans="1:11" x14ac:dyDescent="0.25">
      <c r="A190" s="78" t="s">
        <v>417</v>
      </c>
      <c r="B190" s="75"/>
      <c r="C190" s="75"/>
      <c r="D190" s="75"/>
      <c r="E190" s="75"/>
      <c r="F190" s="75"/>
      <c r="G190" s="75"/>
      <c r="H190" s="75"/>
      <c r="I190" s="75"/>
      <c r="J190" s="75"/>
      <c r="K190" s="92"/>
    </row>
    <row r="191" spans="1:11" x14ac:dyDescent="0.25">
      <c r="A191" s="78"/>
      <c r="B191" s="75"/>
      <c r="C191" s="75"/>
      <c r="D191" s="75"/>
      <c r="E191" s="75"/>
      <c r="F191" s="75"/>
      <c r="G191" s="75"/>
      <c r="H191" s="75"/>
      <c r="I191" s="75"/>
      <c r="J191" s="75"/>
      <c r="K191" s="92"/>
    </row>
    <row r="192" spans="1:11" x14ac:dyDescent="0.25">
      <c r="A192" s="78"/>
      <c r="B192" s="75"/>
      <c r="C192" s="75"/>
      <c r="D192" s="75"/>
      <c r="E192" s="75"/>
      <c r="F192" s="75"/>
      <c r="G192" s="75"/>
      <c r="H192" s="75"/>
      <c r="I192" s="75"/>
      <c r="J192" s="75"/>
      <c r="K192" s="92"/>
    </row>
    <row r="193" spans="1:11" x14ac:dyDescent="0.25">
      <c r="A193" s="83"/>
      <c r="B193" s="73"/>
      <c r="C193" s="73"/>
      <c r="D193" s="73"/>
      <c r="E193" s="73"/>
      <c r="F193" s="73"/>
      <c r="G193" s="73"/>
      <c r="H193" s="73"/>
      <c r="I193" s="73"/>
      <c r="J193" s="73"/>
      <c r="K193" s="19"/>
    </row>
    <row r="194" spans="1:11" ht="19.5" x14ac:dyDescent="0.35">
      <c r="A194" s="73"/>
      <c r="B194" s="88" t="s">
        <v>386</v>
      </c>
      <c r="C194" s="73"/>
      <c r="D194" s="73"/>
      <c r="E194" s="73"/>
      <c r="F194" s="73"/>
      <c r="G194" s="77"/>
      <c r="H194" s="77"/>
      <c r="I194" s="77"/>
      <c r="J194" s="77"/>
      <c r="K194" s="78" t="str">
        <f>K5</f>
        <v>FY 2026</v>
      </c>
    </row>
    <row r="195" spans="1:11" x14ac:dyDescent="0.25">
      <c r="A195" s="73"/>
      <c r="B195" s="73"/>
      <c r="C195" s="73"/>
      <c r="D195" s="73"/>
      <c r="E195" s="73"/>
      <c r="F195" s="73"/>
      <c r="G195" s="131" t="str">
        <f>G6</f>
        <v>FY 2026</v>
      </c>
      <c r="H195" s="131"/>
      <c r="I195" s="131" t="str">
        <f>I6</f>
        <v>FY 2025</v>
      </c>
      <c r="J195" s="79"/>
      <c r="K195" s="131" t="s">
        <v>34</v>
      </c>
    </row>
    <row r="196" spans="1:11" x14ac:dyDescent="0.25">
      <c r="A196" s="73"/>
      <c r="B196" s="73"/>
      <c r="C196" s="73"/>
      <c r="D196" s="73"/>
      <c r="E196" s="73"/>
      <c r="F196" s="73"/>
      <c r="G196" s="80" t="s">
        <v>37</v>
      </c>
      <c r="H196" s="80"/>
      <c r="I196" s="80" t="s">
        <v>38</v>
      </c>
      <c r="J196" s="81"/>
      <c r="K196" s="82" t="str">
        <f>K7</f>
        <v>FY 2025</v>
      </c>
    </row>
    <row r="197" spans="1:11" x14ac:dyDescent="0.25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19"/>
    </row>
    <row r="198" spans="1:11" x14ac:dyDescent="0.25">
      <c r="A198" s="73"/>
      <c r="B198" s="87" t="s">
        <v>323</v>
      </c>
      <c r="C198" s="79"/>
      <c r="D198" s="73"/>
      <c r="E198" s="73"/>
      <c r="F198" s="73"/>
      <c r="G198" s="73"/>
      <c r="H198" s="73"/>
      <c r="I198" s="73"/>
      <c r="J198" s="73"/>
      <c r="K198" s="19"/>
    </row>
    <row r="199" spans="1:11" x14ac:dyDescent="0.25">
      <c r="A199" s="73"/>
      <c r="B199" s="72">
        <v>6610</v>
      </c>
      <c r="C199" s="83" t="s">
        <v>447</v>
      </c>
      <c r="D199" s="73"/>
      <c r="E199" s="73"/>
      <c r="F199" s="73"/>
      <c r="G199" s="25"/>
      <c r="H199" s="19"/>
      <c r="I199" s="25"/>
      <c r="J199" s="73"/>
      <c r="K199" s="40">
        <f t="shared" ref="K199:K205" si="8">G199-I199</f>
        <v>0</v>
      </c>
    </row>
    <row r="200" spans="1:11" x14ac:dyDescent="0.25">
      <c r="A200" s="73"/>
      <c r="B200" s="72">
        <v>6620</v>
      </c>
      <c r="C200" s="83" t="s">
        <v>324</v>
      </c>
      <c r="D200" s="73"/>
      <c r="E200" s="73"/>
      <c r="F200" s="73"/>
      <c r="G200" s="25"/>
      <c r="H200" s="19"/>
      <c r="I200" s="25"/>
      <c r="J200" s="73"/>
      <c r="K200" s="40">
        <f t="shared" si="8"/>
        <v>0</v>
      </c>
    </row>
    <row r="201" spans="1:11" x14ac:dyDescent="0.25">
      <c r="A201" s="73"/>
      <c r="B201" s="72">
        <v>6630</v>
      </c>
      <c r="C201" s="83" t="s">
        <v>325</v>
      </c>
      <c r="D201" s="79"/>
      <c r="E201" s="73"/>
      <c r="F201" s="73"/>
      <c r="G201" s="25"/>
      <c r="H201" s="19"/>
      <c r="I201" s="25"/>
      <c r="J201" s="73"/>
      <c r="K201" s="40">
        <f t="shared" si="8"/>
        <v>0</v>
      </c>
    </row>
    <row r="202" spans="1:11" x14ac:dyDescent="0.25">
      <c r="A202" s="73"/>
      <c r="B202" s="72">
        <v>6640</v>
      </c>
      <c r="C202" s="83" t="s">
        <v>208</v>
      </c>
      <c r="D202" s="73"/>
      <c r="E202" s="73"/>
      <c r="F202" s="73"/>
      <c r="G202" s="25"/>
      <c r="H202" s="19"/>
      <c r="I202" s="25"/>
      <c r="J202" s="73"/>
      <c r="K202" s="40">
        <f t="shared" si="8"/>
        <v>0</v>
      </c>
    </row>
    <row r="203" spans="1:11" x14ac:dyDescent="0.25">
      <c r="A203" s="73"/>
      <c r="B203" s="72">
        <v>6650</v>
      </c>
      <c r="C203" s="83" t="s">
        <v>326</v>
      </c>
      <c r="D203" s="73"/>
      <c r="E203" s="73"/>
      <c r="F203" s="73"/>
      <c r="G203" s="25"/>
      <c r="H203" s="19"/>
      <c r="I203" s="25"/>
      <c r="J203" s="73"/>
      <c r="K203" s="40">
        <f t="shared" si="8"/>
        <v>0</v>
      </c>
    </row>
    <row r="204" spans="1:11" x14ac:dyDescent="0.25">
      <c r="A204" s="73"/>
      <c r="B204" s="72">
        <v>6690</v>
      </c>
      <c r="C204" s="85" t="s">
        <v>125</v>
      </c>
      <c r="D204" s="143" t="s">
        <v>409</v>
      </c>
      <c r="E204" s="143"/>
      <c r="F204" s="73"/>
      <c r="G204" s="25"/>
      <c r="H204" s="19"/>
      <c r="I204" s="25"/>
      <c r="J204" s="73"/>
      <c r="K204" s="40">
        <f t="shared" si="8"/>
        <v>0</v>
      </c>
    </row>
    <row r="205" spans="1:11" x14ac:dyDescent="0.25">
      <c r="A205" s="73"/>
      <c r="B205" s="79"/>
      <c r="C205" s="143" t="s">
        <v>418</v>
      </c>
      <c r="D205" s="143"/>
      <c r="E205" s="143"/>
      <c r="F205" s="73"/>
      <c r="G205" s="25"/>
      <c r="H205" s="19"/>
      <c r="I205" s="25"/>
      <c r="J205" s="73"/>
      <c r="K205" s="40">
        <f t="shared" si="8"/>
        <v>0</v>
      </c>
    </row>
    <row r="206" spans="1:11" x14ac:dyDescent="0.25">
      <c r="A206" s="73"/>
      <c r="B206" s="79"/>
      <c r="C206" s="73"/>
      <c r="D206" s="73"/>
      <c r="E206" s="73"/>
      <c r="F206" s="73"/>
      <c r="G206" s="73"/>
      <c r="H206" s="73"/>
      <c r="I206" s="73"/>
      <c r="J206" s="73"/>
      <c r="K206" s="19"/>
    </row>
    <row r="207" spans="1:11" ht="16.5" thickBot="1" x14ac:dyDescent="0.3">
      <c r="A207" s="73"/>
      <c r="B207" s="72">
        <v>6600</v>
      </c>
      <c r="C207" s="87" t="s">
        <v>327</v>
      </c>
      <c r="D207" s="73"/>
      <c r="E207" s="73"/>
      <c r="F207" s="73"/>
      <c r="G207" s="43">
        <f>SUM(G199:G205)</f>
        <v>0</v>
      </c>
      <c r="H207" s="35"/>
      <c r="I207" s="43">
        <f>SUM(I199:I205)</f>
        <v>0</v>
      </c>
      <c r="J207" s="18"/>
      <c r="K207" s="43">
        <f>SUM(K199:K205)</f>
        <v>0</v>
      </c>
    </row>
    <row r="208" spans="1:11" ht="16.5" thickTop="1" x14ac:dyDescent="0.25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19"/>
    </row>
    <row r="209" spans="1:11" x14ac:dyDescent="0.25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19"/>
    </row>
    <row r="210" spans="1:11" x14ac:dyDescent="0.25">
      <c r="A210" s="73"/>
      <c r="B210" s="87" t="s">
        <v>328</v>
      </c>
      <c r="C210" s="79"/>
      <c r="D210" s="79"/>
      <c r="E210" s="73"/>
      <c r="F210" s="73"/>
      <c r="G210" s="73"/>
      <c r="H210" s="73"/>
      <c r="I210" s="73"/>
      <c r="J210" s="73"/>
      <c r="K210" s="19"/>
    </row>
    <row r="211" spans="1:11" x14ac:dyDescent="0.25">
      <c r="A211" s="73"/>
      <c r="B211" s="72">
        <v>6820</v>
      </c>
      <c r="C211" s="83" t="s">
        <v>329</v>
      </c>
      <c r="D211" s="73"/>
      <c r="E211" s="73"/>
      <c r="F211" s="73"/>
      <c r="G211" s="25"/>
      <c r="H211" s="19"/>
      <c r="I211" s="25"/>
      <c r="J211" s="73"/>
      <c r="K211" s="40">
        <f t="shared" ref="K211:K217" si="9">G211-I211</f>
        <v>0</v>
      </c>
    </row>
    <row r="212" spans="1:11" x14ac:dyDescent="0.25">
      <c r="A212" s="73"/>
      <c r="B212" s="72">
        <v>6830</v>
      </c>
      <c r="C212" s="83" t="s">
        <v>419</v>
      </c>
      <c r="D212" s="73"/>
      <c r="E212" s="73"/>
      <c r="F212" s="73"/>
      <c r="G212" s="25"/>
      <c r="H212" s="19"/>
      <c r="I212" s="25"/>
      <c r="J212" s="73"/>
      <c r="K212" s="40">
        <f t="shared" si="9"/>
        <v>0</v>
      </c>
    </row>
    <row r="213" spans="1:11" x14ac:dyDescent="0.25">
      <c r="A213" s="73"/>
      <c r="B213" s="72">
        <v>6840</v>
      </c>
      <c r="C213" s="83" t="s">
        <v>420</v>
      </c>
      <c r="D213" s="73"/>
      <c r="E213" s="73"/>
      <c r="F213" s="73"/>
      <c r="G213" s="25"/>
      <c r="H213" s="19"/>
      <c r="I213" s="25"/>
      <c r="J213" s="73"/>
      <c r="K213" s="40">
        <f t="shared" si="9"/>
        <v>0</v>
      </c>
    </row>
    <row r="214" spans="1:11" x14ac:dyDescent="0.25">
      <c r="A214" s="73"/>
      <c r="B214" s="72">
        <v>6850</v>
      </c>
      <c r="C214" s="83" t="s">
        <v>421</v>
      </c>
      <c r="D214" s="73"/>
      <c r="E214" s="73"/>
      <c r="F214" s="73"/>
      <c r="G214" s="25"/>
      <c r="H214" s="19"/>
      <c r="I214" s="25"/>
      <c r="J214" s="73"/>
      <c r="K214" s="40">
        <f t="shared" si="9"/>
        <v>0</v>
      </c>
    </row>
    <row r="215" spans="1:11" x14ac:dyDescent="0.25">
      <c r="A215" s="73"/>
      <c r="B215" s="72">
        <v>6870</v>
      </c>
      <c r="C215" s="83" t="s">
        <v>334</v>
      </c>
      <c r="D215" s="73"/>
      <c r="E215" s="73"/>
      <c r="F215" s="73"/>
      <c r="G215" s="25"/>
      <c r="H215" s="19"/>
      <c r="I215" s="25"/>
      <c r="J215" s="73"/>
      <c r="K215" s="40">
        <f t="shared" si="9"/>
        <v>0</v>
      </c>
    </row>
    <row r="216" spans="1:11" x14ac:dyDescent="0.25">
      <c r="A216" s="73"/>
      <c r="B216" s="72">
        <v>6890</v>
      </c>
      <c r="C216" s="83" t="s">
        <v>335</v>
      </c>
      <c r="D216" s="73"/>
      <c r="E216" s="73"/>
      <c r="F216" s="73"/>
      <c r="G216" s="25"/>
      <c r="H216" s="19"/>
      <c r="I216" s="25"/>
      <c r="J216" s="73"/>
      <c r="K216" s="40">
        <f t="shared" si="9"/>
        <v>0</v>
      </c>
    </row>
    <row r="217" spans="1:11" x14ac:dyDescent="0.25">
      <c r="A217" s="73"/>
      <c r="B217" s="73"/>
      <c r="C217" s="143" t="s">
        <v>422</v>
      </c>
      <c r="D217" s="143"/>
      <c r="E217" s="143"/>
      <c r="F217" s="73"/>
      <c r="G217" s="25"/>
      <c r="H217" s="19"/>
      <c r="I217" s="25"/>
      <c r="J217" s="73"/>
      <c r="K217" s="40">
        <f t="shared" si="9"/>
        <v>0</v>
      </c>
    </row>
    <row r="218" spans="1:11" x14ac:dyDescent="0.25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19"/>
    </row>
    <row r="219" spans="1:11" ht="16.5" thickBot="1" x14ac:dyDescent="0.3">
      <c r="A219" s="73"/>
      <c r="B219" s="72">
        <v>6800</v>
      </c>
      <c r="C219" s="87" t="s">
        <v>336</v>
      </c>
      <c r="D219" s="73"/>
      <c r="E219" s="73"/>
      <c r="F219" s="73"/>
      <c r="G219" s="43">
        <f>SUM(G211:G217)</f>
        <v>0</v>
      </c>
      <c r="H219" s="35"/>
      <c r="I219" s="43">
        <f>SUM(I211:I217)</f>
        <v>0</v>
      </c>
      <c r="J219" s="18"/>
      <c r="K219" s="43">
        <f>SUM(K211:K217)</f>
        <v>0</v>
      </c>
    </row>
    <row r="220" spans="1:11" ht="16.5" thickTop="1" x14ac:dyDescent="0.25">
      <c r="A220" s="73"/>
      <c r="B220" s="79"/>
      <c r="C220" s="87" t="s">
        <v>3</v>
      </c>
      <c r="D220" s="79"/>
      <c r="E220" s="79"/>
      <c r="F220" s="79"/>
      <c r="G220" s="73"/>
      <c r="H220" s="73"/>
      <c r="I220" s="73"/>
      <c r="J220" s="73"/>
      <c r="K220" s="19"/>
    </row>
    <row r="221" spans="1:11" x14ac:dyDescent="0.25">
      <c r="A221" s="73"/>
      <c r="B221" s="73"/>
      <c r="C221" s="79"/>
      <c r="D221" s="73"/>
      <c r="E221" s="73"/>
      <c r="F221" s="73"/>
      <c r="G221" s="73"/>
      <c r="H221" s="73"/>
      <c r="I221" s="73"/>
      <c r="J221" s="73"/>
      <c r="K221" s="19"/>
    </row>
    <row r="222" spans="1:11" x14ac:dyDescent="0.25">
      <c r="A222" s="73"/>
      <c r="B222" s="87" t="s">
        <v>222</v>
      </c>
      <c r="C222" s="79"/>
      <c r="D222" s="73"/>
      <c r="E222" s="73"/>
      <c r="F222" s="73"/>
      <c r="G222" s="73"/>
      <c r="H222" s="73"/>
      <c r="I222" s="73"/>
      <c r="J222" s="73"/>
      <c r="K222" s="19"/>
    </row>
    <row r="223" spans="1:11" x14ac:dyDescent="0.25">
      <c r="A223" s="73"/>
      <c r="B223" s="72">
        <v>6920</v>
      </c>
      <c r="C223" s="83" t="s">
        <v>223</v>
      </c>
      <c r="D223" s="73"/>
      <c r="E223" s="73"/>
      <c r="F223" s="73"/>
      <c r="G223" s="25"/>
      <c r="H223" s="19"/>
      <c r="I223" s="25"/>
      <c r="J223" s="73"/>
      <c r="K223" s="40">
        <f>G223-I223</f>
        <v>0</v>
      </c>
    </row>
    <row r="224" spans="1:11" x14ac:dyDescent="0.25">
      <c r="A224" s="73"/>
      <c r="B224" s="72">
        <v>6930</v>
      </c>
      <c r="C224" s="83" t="s">
        <v>337</v>
      </c>
      <c r="D224" s="73"/>
      <c r="E224" s="73"/>
      <c r="F224" s="73"/>
      <c r="G224" s="25"/>
      <c r="H224" s="19"/>
      <c r="I224" s="25"/>
      <c r="J224" s="73"/>
      <c r="K224" s="40">
        <f>G224-I224</f>
        <v>0</v>
      </c>
    </row>
    <row r="225" spans="1:11" x14ac:dyDescent="0.25">
      <c r="A225" s="73"/>
      <c r="B225" s="72">
        <v>6990</v>
      </c>
      <c r="C225" s="83" t="s">
        <v>125</v>
      </c>
      <c r="D225" s="142" t="s">
        <v>423</v>
      </c>
      <c r="E225" s="142"/>
      <c r="F225" s="79"/>
      <c r="G225" s="25"/>
      <c r="H225" s="19"/>
      <c r="I225" s="25"/>
      <c r="J225" s="73"/>
      <c r="K225" s="40">
        <f>G225-I225</f>
        <v>0</v>
      </c>
    </row>
    <row r="226" spans="1:11" x14ac:dyDescent="0.25">
      <c r="A226" s="73"/>
      <c r="B226" s="79"/>
      <c r="C226" s="142" t="s">
        <v>424</v>
      </c>
      <c r="D226" s="142"/>
      <c r="E226" s="142"/>
      <c r="F226" s="79"/>
      <c r="G226" s="25"/>
      <c r="H226" s="19"/>
      <c r="I226" s="25"/>
      <c r="J226" s="73"/>
      <c r="K226" s="40">
        <f>G226-I226</f>
        <v>0</v>
      </c>
    </row>
    <row r="227" spans="1:11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19"/>
    </row>
    <row r="228" spans="1:11" ht="16.5" thickBot="1" x14ac:dyDescent="0.3">
      <c r="A228" s="73"/>
      <c r="B228" s="72">
        <v>6900</v>
      </c>
      <c r="C228" s="87" t="s">
        <v>226</v>
      </c>
      <c r="D228" s="73"/>
      <c r="E228" s="73"/>
      <c r="F228" s="73"/>
      <c r="G228" s="43">
        <f>SUM(G223:G226)</f>
        <v>0</v>
      </c>
      <c r="H228" s="35"/>
      <c r="I228" s="43">
        <f>SUM(I223:I226)</f>
        <v>0</v>
      </c>
      <c r="J228" s="18"/>
      <c r="K228" s="43">
        <f>SUM(K223:K226)</f>
        <v>0</v>
      </c>
    </row>
    <row r="229" spans="1:11" ht="16.5" thickTop="1" x14ac:dyDescent="0.25">
      <c r="A229" s="73"/>
      <c r="B229" s="73"/>
      <c r="C229" s="73"/>
      <c r="D229" s="73"/>
      <c r="E229" s="73"/>
      <c r="F229" s="73"/>
      <c r="G229" s="19"/>
      <c r="H229" s="19"/>
      <c r="I229" s="19"/>
      <c r="J229" s="73"/>
      <c r="K229" s="19"/>
    </row>
    <row r="230" spans="1:11" x14ac:dyDescent="0.25">
      <c r="A230" s="73"/>
      <c r="B230" s="73"/>
      <c r="C230" s="73"/>
      <c r="D230" s="73"/>
      <c r="E230" s="73"/>
      <c r="F230" s="73"/>
      <c r="G230" s="19"/>
      <c r="H230" s="19"/>
      <c r="I230" s="19"/>
      <c r="J230" s="73"/>
      <c r="K230" s="19"/>
    </row>
    <row r="231" spans="1:11" x14ac:dyDescent="0.25">
      <c r="A231" s="73"/>
      <c r="B231" s="79"/>
      <c r="C231" s="87" t="s">
        <v>425</v>
      </c>
      <c r="D231" s="73"/>
      <c r="E231" s="73"/>
      <c r="F231" s="73"/>
      <c r="G231" s="19"/>
      <c r="H231" s="19"/>
      <c r="I231" s="19"/>
      <c r="J231" s="73"/>
      <c r="K231" s="19"/>
    </row>
    <row r="232" spans="1:11" ht="16.5" thickBot="1" x14ac:dyDescent="0.3">
      <c r="A232" s="73"/>
      <c r="B232" s="73"/>
      <c r="C232" s="87" t="s">
        <v>364</v>
      </c>
      <c r="D232" s="73"/>
      <c r="E232" s="73"/>
      <c r="F232" s="73"/>
      <c r="G232" s="43">
        <f>G117+G137+G163+G186+G207+G219+G228</f>
        <v>0</v>
      </c>
      <c r="H232" s="35"/>
      <c r="I232" s="43">
        <f>I117+I137+I163+I186+I207+I219+I228</f>
        <v>0</v>
      </c>
      <c r="J232" s="18"/>
      <c r="K232" s="43">
        <f>K117+K137+K163+K186+K207+K219+K228</f>
        <v>0</v>
      </c>
    </row>
    <row r="233" spans="1:11" ht="16.5" thickTop="1" x14ac:dyDescent="0.25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</row>
    <row r="234" spans="1:11" x14ac:dyDescent="0.25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</row>
    <row r="235" spans="1:11" x14ac:dyDescent="0.2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</row>
    <row r="236" spans="1:11" x14ac:dyDescent="0.25">
      <c r="A236" s="78" t="s">
        <v>426</v>
      </c>
      <c r="B236" s="75"/>
      <c r="C236" s="75"/>
      <c r="D236" s="75"/>
      <c r="E236" s="75"/>
      <c r="F236" s="75"/>
      <c r="G236" s="75"/>
      <c r="H236" s="75"/>
      <c r="I236" s="75"/>
      <c r="J236" s="75"/>
      <c r="K236" s="75"/>
    </row>
    <row r="237" spans="1:11" x14ac:dyDescent="0.25">
      <c r="A237" s="2"/>
      <c r="H237" s="12"/>
      <c r="I237" s="12"/>
      <c r="J237" s="12"/>
      <c r="K237" s="12"/>
    </row>
    <row r="238" spans="1:11" x14ac:dyDescent="0.25">
      <c r="G238" s="12"/>
      <c r="H238" s="12"/>
      <c r="I238" s="12"/>
      <c r="J238" s="12"/>
      <c r="K238" s="12"/>
    </row>
  </sheetData>
  <mergeCells count="12">
    <mergeCell ref="C226:E226"/>
    <mergeCell ref="C205:E205"/>
    <mergeCell ref="C217:E217"/>
    <mergeCell ref="D225:E225"/>
    <mergeCell ref="A2:K2"/>
    <mergeCell ref="D175:E175"/>
    <mergeCell ref="C176:E176"/>
    <mergeCell ref="D204:E204"/>
    <mergeCell ref="A96:K96"/>
    <mergeCell ref="D115:E115"/>
    <mergeCell ref="D135:E135"/>
    <mergeCell ref="D160:E160"/>
  </mergeCells>
  <phoneticPr fontId="15" type="noConversion"/>
  <pageMargins left="0.25" right="0.25" top="0.05" bottom="0.05" header="0.4" footer="0.21"/>
  <pageSetup orientation="portrait" r:id="rId1"/>
  <headerFooter alignWithMargins="0"/>
  <rowBreaks count="4" manualBreakCount="4">
    <brk id="46" max="65535" man="1"/>
    <brk id="96" max="16383" man="1"/>
    <brk id="147" max="10" man="1"/>
    <brk id="19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6"/>
  <sheetViews>
    <sheetView zoomScale="75" zoomScaleNormal="100" workbookViewId="0"/>
  </sheetViews>
  <sheetFormatPr defaultRowHeight="15.75" x14ac:dyDescent="0.25"/>
  <cols>
    <col min="1" max="1" width="2.77734375" style="64" customWidth="1"/>
    <col min="2" max="2" width="7.77734375" style="64" customWidth="1"/>
    <col min="3" max="3" width="14.77734375" style="64" customWidth="1"/>
    <col min="4" max="5" width="4.77734375" style="64" customWidth="1"/>
    <col min="6" max="6" width="6.5546875" style="64" customWidth="1"/>
    <col min="7" max="7" width="14.6640625" style="64" customWidth="1"/>
    <col min="8" max="8" width="1.88671875" style="64" customWidth="1"/>
    <col min="9" max="9" width="14.5546875" style="64" customWidth="1"/>
    <col min="10" max="10" width="1.77734375" style="64" customWidth="1"/>
    <col min="11" max="11" width="14.6640625" style="64" customWidth="1"/>
    <col min="12" max="16384" width="8.88671875" style="64"/>
  </cols>
  <sheetData>
    <row r="1" spans="1:11" ht="19.5" x14ac:dyDescent="0.35">
      <c r="A1" s="61" t="s">
        <v>427</v>
      </c>
      <c r="B1" s="61"/>
      <c r="C1" s="61"/>
      <c r="D1" s="61"/>
      <c r="E1" s="61"/>
      <c r="F1" s="61"/>
      <c r="G1" s="61"/>
      <c r="H1" s="61"/>
      <c r="I1" s="61"/>
      <c r="J1" s="62"/>
      <c r="K1" s="63"/>
    </row>
    <row r="2" spans="1:11" ht="19.5" customHeight="1" x14ac:dyDescent="0.35">
      <c r="A2" s="139" t="s">
        <v>454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x14ac:dyDescent="0.25">
      <c r="B3" s="65"/>
      <c r="C3" s="65"/>
    </row>
    <row r="5" spans="1:11" ht="19.5" x14ac:dyDescent="0.35">
      <c r="G5" s="66"/>
      <c r="H5" s="66"/>
      <c r="I5" s="66"/>
      <c r="J5" s="66"/>
      <c r="K5" s="67" t="str">
        <f>G6</f>
        <v>FY 2026</v>
      </c>
    </row>
    <row r="6" spans="1:11" x14ac:dyDescent="0.25">
      <c r="G6" s="68" t="s">
        <v>456</v>
      </c>
      <c r="H6" s="68"/>
      <c r="I6" s="68" t="s">
        <v>450</v>
      </c>
      <c r="J6" s="65"/>
      <c r="K6" s="68" t="s">
        <v>34</v>
      </c>
    </row>
    <row r="7" spans="1:11" x14ac:dyDescent="0.25">
      <c r="G7" s="69" t="s">
        <v>37</v>
      </c>
      <c r="H7" s="69"/>
      <c r="I7" s="69" t="s">
        <v>38</v>
      </c>
      <c r="J7" s="70"/>
      <c r="K7" s="69" t="str">
        <f>I6</f>
        <v>FY 2025</v>
      </c>
    </row>
    <row r="9" spans="1:11" x14ac:dyDescent="0.25">
      <c r="B9" s="71" t="s">
        <v>40</v>
      </c>
    </row>
    <row r="10" spans="1:11" x14ac:dyDescent="0.25">
      <c r="B10" s="72"/>
      <c r="C10" s="132" t="s">
        <v>342</v>
      </c>
      <c r="G10" s="40">
        <f>+G62</f>
        <v>0</v>
      </c>
      <c r="H10" s="18"/>
      <c r="I10" s="40">
        <f>+I62</f>
        <v>0</v>
      </c>
      <c r="J10" s="18"/>
      <c r="K10" s="40">
        <f>G10-I10</f>
        <v>0</v>
      </c>
    </row>
    <row r="11" spans="1:11" x14ac:dyDescent="0.25">
      <c r="G11" s="18"/>
      <c r="H11" s="18"/>
      <c r="I11" s="18"/>
      <c r="J11" s="18"/>
      <c r="K11" s="18"/>
    </row>
    <row r="12" spans="1:11" ht="16.5" thickBot="1" x14ac:dyDescent="0.3">
      <c r="B12" s="71">
        <v>7100</v>
      </c>
      <c r="C12" s="71" t="s">
        <v>49</v>
      </c>
      <c r="D12" s="65"/>
      <c r="G12" s="43">
        <f>+G10</f>
        <v>0</v>
      </c>
      <c r="H12" s="35"/>
      <c r="I12" s="43">
        <f>+I10</f>
        <v>0</v>
      </c>
      <c r="J12" s="35"/>
      <c r="K12" s="43">
        <f>SUM(K10)</f>
        <v>0</v>
      </c>
    </row>
    <row r="13" spans="1:11" ht="16.5" thickTop="1" x14ac:dyDescent="0.25">
      <c r="G13" s="18"/>
      <c r="H13" s="18"/>
      <c r="I13" s="18"/>
      <c r="J13" s="18"/>
      <c r="K13" s="18"/>
    </row>
    <row r="14" spans="1:11" x14ac:dyDescent="0.25">
      <c r="G14" s="18"/>
      <c r="H14" s="18"/>
      <c r="I14" s="18"/>
      <c r="J14" s="18"/>
      <c r="K14" s="18"/>
    </row>
    <row r="15" spans="1:11" x14ac:dyDescent="0.25">
      <c r="G15" s="18"/>
      <c r="H15" s="18"/>
      <c r="I15" s="18"/>
      <c r="J15" s="18"/>
      <c r="K15" s="18"/>
    </row>
    <row r="16" spans="1:11" x14ac:dyDescent="0.25">
      <c r="G16" s="18"/>
      <c r="H16" s="18"/>
      <c r="I16" s="18"/>
      <c r="J16" s="18"/>
      <c r="K16" s="18"/>
    </row>
    <row r="17" spans="2:11" x14ac:dyDescent="0.25">
      <c r="B17" s="71" t="s">
        <v>50</v>
      </c>
      <c r="G17" s="18"/>
      <c r="H17" s="18"/>
      <c r="I17" s="18"/>
      <c r="J17" s="18"/>
      <c r="K17" s="18"/>
    </row>
    <row r="18" spans="2:11" x14ac:dyDescent="0.25">
      <c r="B18" s="72">
        <v>7300</v>
      </c>
      <c r="C18" s="132" t="s">
        <v>237</v>
      </c>
      <c r="G18" s="40">
        <f>+G72</f>
        <v>0</v>
      </c>
      <c r="H18" s="35"/>
      <c r="I18" s="40">
        <f>+I72</f>
        <v>0</v>
      </c>
      <c r="J18" s="35"/>
      <c r="K18" s="40">
        <f>G18-I18</f>
        <v>0</v>
      </c>
    </row>
    <row r="19" spans="2:11" x14ac:dyDescent="0.25">
      <c r="B19" s="72">
        <v>7400</v>
      </c>
      <c r="C19" s="132" t="s">
        <v>428</v>
      </c>
      <c r="G19" s="40">
        <f>+G82</f>
        <v>0</v>
      </c>
      <c r="H19" s="35"/>
      <c r="I19" s="40">
        <f>+I82</f>
        <v>0</v>
      </c>
      <c r="J19" s="35"/>
      <c r="K19" s="40">
        <f>G19-I19</f>
        <v>0</v>
      </c>
    </row>
    <row r="20" spans="2:11" x14ac:dyDescent="0.25">
      <c r="B20" s="72">
        <v>7600</v>
      </c>
      <c r="C20" s="132" t="s">
        <v>429</v>
      </c>
      <c r="G20" s="40">
        <f>+G89</f>
        <v>0</v>
      </c>
      <c r="H20" s="35"/>
      <c r="I20" s="40">
        <f>+I89</f>
        <v>0</v>
      </c>
      <c r="J20" s="35"/>
      <c r="K20" s="40">
        <f>G20-I20</f>
        <v>0</v>
      </c>
    </row>
    <row r="21" spans="2:11" x14ac:dyDescent="0.25">
      <c r="B21" s="72">
        <v>7900</v>
      </c>
      <c r="C21" s="132" t="s">
        <v>430</v>
      </c>
      <c r="G21" s="40">
        <f>+G109</f>
        <v>0</v>
      </c>
      <c r="H21" s="35"/>
      <c r="I21" s="40">
        <f>+I109</f>
        <v>0</v>
      </c>
      <c r="J21" s="35"/>
      <c r="K21" s="40">
        <f>G21-I21</f>
        <v>0</v>
      </c>
    </row>
    <row r="22" spans="2:11" x14ac:dyDescent="0.25">
      <c r="G22" s="35"/>
      <c r="H22" s="35"/>
      <c r="I22" s="35"/>
      <c r="J22" s="35"/>
      <c r="K22" s="35"/>
    </row>
    <row r="23" spans="2:11" x14ac:dyDescent="0.25">
      <c r="G23" s="35"/>
      <c r="H23" s="35"/>
      <c r="I23" s="35"/>
      <c r="J23" s="35"/>
      <c r="K23" s="35"/>
    </row>
    <row r="24" spans="2:11" ht="16.5" thickBot="1" x14ac:dyDescent="0.3">
      <c r="B24" s="72">
        <v>7000</v>
      </c>
      <c r="C24" s="71" t="s">
        <v>64</v>
      </c>
      <c r="D24" s="65"/>
      <c r="G24" s="43">
        <f>SUM(G18:G21)</f>
        <v>0</v>
      </c>
      <c r="H24" s="35"/>
      <c r="I24" s="43">
        <f>SUM(I18:I21)</f>
        <v>0</v>
      </c>
      <c r="J24" s="35"/>
      <c r="K24" s="43">
        <f>SUM(K18:K21)</f>
        <v>0</v>
      </c>
    </row>
    <row r="25" spans="2:11" ht="16.5" thickTop="1" x14ac:dyDescent="0.25">
      <c r="C25" s="65"/>
      <c r="D25" s="65"/>
      <c r="G25" s="35"/>
      <c r="H25" s="35"/>
      <c r="I25" s="35"/>
      <c r="J25" s="35"/>
      <c r="K25" s="35"/>
    </row>
    <row r="26" spans="2:11" x14ac:dyDescent="0.25">
      <c r="C26" s="65"/>
      <c r="D26" s="65"/>
      <c r="G26" s="35"/>
      <c r="H26" s="35"/>
      <c r="I26" s="35"/>
      <c r="J26" s="35"/>
      <c r="K26" s="35"/>
    </row>
    <row r="27" spans="2:11" ht="16.5" thickBot="1" x14ac:dyDescent="0.3">
      <c r="C27" s="71" t="s">
        <v>343</v>
      </c>
      <c r="D27" s="65"/>
      <c r="G27" s="43">
        <f>G12-G24</f>
        <v>0</v>
      </c>
      <c r="H27" s="35"/>
      <c r="I27" s="43">
        <f>I12-I24</f>
        <v>0</v>
      </c>
      <c r="J27" s="35"/>
      <c r="K27" s="43">
        <f>K12-K24</f>
        <v>0</v>
      </c>
    </row>
    <row r="28" spans="2:11" ht="16.5" thickTop="1" x14ac:dyDescent="0.25">
      <c r="G28" s="73"/>
      <c r="H28" s="73"/>
      <c r="I28" s="73"/>
      <c r="J28" s="73"/>
      <c r="K28" s="73"/>
    </row>
    <row r="29" spans="2:11" x14ac:dyDescent="0.25">
      <c r="G29" s="73"/>
      <c r="H29" s="73"/>
      <c r="I29" s="73"/>
      <c r="J29" s="73"/>
      <c r="K29" s="73"/>
    </row>
    <row r="30" spans="2:11" x14ac:dyDescent="0.25">
      <c r="G30" s="73"/>
      <c r="H30" s="73"/>
      <c r="I30" s="73"/>
      <c r="J30" s="73"/>
      <c r="K30" s="73"/>
    </row>
    <row r="31" spans="2:11" x14ac:dyDescent="0.25">
      <c r="G31" s="73"/>
      <c r="H31" s="73"/>
      <c r="I31" s="73"/>
      <c r="J31" s="73"/>
      <c r="K31" s="73"/>
    </row>
    <row r="32" spans="2:11" x14ac:dyDescent="0.25">
      <c r="G32" s="73"/>
      <c r="H32" s="73"/>
      <c r="I32" s="73"/>
      <c r="J32" s="73"/>
      <c r="K32" s="73"/>
    </row>
    <row r="33" spans="1:11" x14ac:dyDescent="0.25">
      <c r="G33" s="73"/>
      <c r="H33" s="73"/>
      <c r="I33" s="73"/>
      <c r="J33" s="73"/>
      <c r="K33" s="73"/>
    </row>
    <row r="34" spans="1:11" x14ac:dyDescent="0.25">
      <c r="G34" s="73"/>
      <c r="H34" s="73"/>
      <c r="I34" s="73"/>
      <c r="J34" s="73"/>
      <c r="K34" s="73"/>
    </row>
    <row r="35" spans="1:11" x14ac:dyDescent="0.25">
      <c r="G35" s="73"/>
      <c r="H35" s="73"/>
      <c r="I35" s="73"/>
      <c r="J35" s="73"/>
      <c r="K35" s="73"/>
    </row>
    <row r="36" spans="1:11" x14ac:dyDescent="0.25">
      <c r="G36" s="73"/>
      <c r="H36" s="73"/>
      <c r="I36" s="73"/>
      <c r="J36" s="73"/>
      <c r="K36" s="73"/>
    </row>
    <row r="37" spans="1:11" x14ac:dyDescent="0.25">
      <c r="G37" s="73"/>
      <c r="H37" s="73"/>
      <c r="I37" s="73"/>
      <c r="J37" s="73"/>
      <c r="K37" s="73"/>
    </row>
    <row r="38" spans="1:11" x14ac:dyDescent="0.25">
      <c r="G38" s="73"/>
      <c r="H38" s="73"/>
      <c r="I38" s="73"/>
      <c r="J38" s="73"/>
      <c r="K38" s="73"/>
    </row>
    <row r="39" spans="1:11" x14ac:dyDescent="0.25">
      <c r="G39" s="73"/>
      <c r="H39" s="73"/>
      <c r="I39" s="73"/>
      <c r="J39" s="73"/>
      <c r="K39" s="73"/>
    </row>
    <row r="40" spans="1:11" x14ac:dyDescent="0.25">
      <c r="G40" s="73"/>
      <c r="H40" s="73"/>
      <c r="I40" s="73"/>
      <c r="J40" s="73"/>
      <c r="K40" s="73"/>
    </row>
    <row r="41" spans="1:11" x14ac:dyDescent="0.25">
      <c r="G41" s="73"/>
      <c r="H41" s="73"/>
      <c r="I41" s="73"/>
      <c r="J41" s="73"/>
      <c r="K41" s="73"/>
    </row>
    <row r="42" spans="1:11" x14ac:dyDescent="0.25">
      <c r="G42" s="73"/>
      <c r="H42" s="73"/>
      <c r="I42" s="73"/>
      <c r="J42" s="73"/>
      <c r="K42" s="73"/>
    </row>
    <row r="43" spans="1:11" x14ac:dyDescent="0.25">
      <c r="G43" s="73"/>
      <c r="H43" s="73"/>
      <c r="I43" s="73"/>
      <c r="J43" s="73"/>
      <c r="K43" s="73"/>
    </row>
    <row r="44" spans="1:11" x14ac:dyDescent="0.25">
      <c r="G44" s="73"/>
      <c r="H44" s="73"/>
      <c r="I44" s="73"/>
      <c r="J44" s="73"/>
      <c r="K44" s="73"/>
    </row>
    <row r="45" spans="1:11" x14ac:dyDescent="0.25">
      <c r="G45" s="73"/>
      <c r="H45" s="73"/>
      <c r="I45" s="73"/>
      <c r="J45" s="73"/>
      <c r="K45" s="73"/>
    </row>
    <row r="46" spans="1:11" x14ac:dyDescent="0.25">
      <c r="G46" s="73"/>
      <c r="H46" s="73"/>
      <c r="I46" s="73"/>
      <c r="J46" s="73"/>
      <c r="K46" s="73"/>
    </row>
    <row r="47" spans="1:11" x14ac:dyDescent="0.25">
      <c r="G47" s="73"/>
      <c r="H47" s="73"/>
      <c r="I47" s="73"/>
      <c r="J47" s="73"/>
      <c r="K47" s="73"/>
    </row>
    <row r="48" spans="1:11" x14ac:dyDescent="0.25">
      <c r="A48" s="67" t="s">
        <v>431</v>
      </c>
      <c r="B48" s="74"/>
      <c r="C48" s="74"/>
      <c r="D48" s="74"/>
      <c r="E48" s="74"/>
      <c r="F48" s="74"/>
      <c r="G48" s="75"/>
      <c r="H48" s="75"/>
      <c r="I48" s="75"/>
      <c r="J48" s="75"/>
      <c r="K48" s="75"/>
    </row>
    <row r="49" spans="1:11" ht="19.5" x14ac:dyDescent="0.35">
      <c r="B49" s="76" t="s">
        <v>432</v>
      </c>
      <c r="F49" s="65"/>
      <c r="G49" s="73"/>
      <c r="H49" s="73"/>
      <c r="I49" s="73"/>
      <c r="J49" s="73"/>
      <c r="K49" s="73"/>
    </row>
    <row r="50" spans="1:11" ht="19.5" x14ac:dyDescent="0.35">
      <c r="G50" s="77"/>
      <c r="H50" s="77"/>
      <c r="I50" s="77"/>
      <c r="J50" s="77"/>
      <c r="K50" s="78" t="str">
        <f>K5</f>
        <v>FY 2026</v>
      </c>
    </row>
    <row r="51" spans="1:11" x14ac:dyDescent="0.25">
      <c r="G51" s="131" t="str">
        <f>G6</f>
        <v>FY 2026</v>
      </c>
      <c r="H51" s="131"/>
      <c r="I51" s="131" t="str">
        <f>I6</f>
        <v>FY 2025</v>
      </c>
      <c r="J51" s="79"/>
      <c r="K51" s="131" t="s">
        <v>34</v>
      </c>
    </row>
    <row r="52" spans="1:11" x14ac:dyDescent="0.25">
      <c r="G52" s="80" t="s">
        <v>37</v>
      </c>
      <c r="H52" s="80"/>
      <c r="I52" s="80" t="s">
        <v>38</v>
      </c>
      <c r="J52" s="81"/>
      <c r="K52" s="82" t="str">
        <f>K7</f>
        <v>FY 2025</v>
      </c>
    </row>
    <row r="53" spans="1:11" x14ac:dyDescent="0.25">
      <c r="G53" s="80"/>
      <c r="H53" s="80"/>
      <c r="I53" s="80"/>
      <c r="J53" s="81"/>
      <c r="K53" s="82"/>
    </row>
    <row r="54" spans="1:11" x14ac:dyDescent="0.25">
      <c r="B54" s="71" t="s">
        <v>40</v>
      </c>
      <c r="C54" s="65"/>
      <c r="G54" s="73"/>
      <c r="H54" s="73"/>
      <c r="I54" s="73"/>
      <c r="J54" s="73"/>
      <c r="K54" s="73"/>
    </row>
    <row r="55" spans="1:11" x14ac:dyDescent="0.25">
      <c r="A55" s="132"/>
      <c r="B55" s="72">
        <v>7110</v>
      </c>
      <c r="C55" s="83" t="s">
        <v>433</v>
      </c>
      <c r="D55" s="73"/>
      <c r="E55" s="73"/>
      <c r="F55" s="73"/>
      <c r="G55" s="45"/>
      <c r="H55" s="84"/>
      <c r="I55" s="45"/>
      <c r="J55" s="73"/>
      <c r="K55" s="40">
        <f t="shared" ref="K55:K60" si="0">G55-I55</f>
        <v>0</v>
      </c>
    </row>
    <row r="56" spans="1:11" x14ac:dyDescent="0.25">
      <c r="A56" s="132"/>
      <c r="B56" s="72">
        <v>7120</v>
      </c>
      <c r="C56" s="83" t="s">
        <v>449</v>
      </c>
      <c r="D56" s="73"/>
      <c r="E56" s="73"/>
      <c r="F56" s="73"/>
      <c r="G56" s="45"/>
      <c r="H56" s="84"/>
      <c r="I56" s="45"/>
      <c r="J56" s="73"/>
      <c r="K56" s="40">
        <f t="shared" si="0"/>
        <v>0</v>
      </c>
    </row>
    <row r="57" spans="1:11" x14ac:dyDescent="0.25">
      <c r="A57" s="132"/>
      <c r="B57" s="72">
        <v>7130</v>
      </c>
      <c r="C57" s="83" t="s">
        <v>434</v>
      </c>
      <c r="D57" s="73"/>
      <c r="E57" s="73"/>
      <c r="F57" s="73"/>
      <c r="G57" s="45"/>
      <c r="H57" s="84"/>
      <c r="I57" s="45"/>
      <c r="J57" s="73"/>
      <c r="K57" s="40">
        <f t="shared" si="0"/>
        <v>0</v>
      </c>
    </row>
    <row r="58" spans="1:11" x14ac:dyDescent="0.25">
      <c r="A58" s="132"/>
      <c r="B58" s="72">
        <v>7140</v>
      </c>
      <c r="C58" s="83" t="s">
        <v>435</v>
      </c>
      <c r="D58" s="73"/>
      <c r="E58" s="73"/>
      <c r="F58" s="73"/>
      <c r="G58" s="45"/>
      <c r="H58" s="84"/>
      <c r="I58" s="45"/>
      <c r="J58" s="73"/>
      <c r="K58" s="40">
        <f t="shared" si="0"/>
        <v>0</v>
      </c>
    </row>
    <row r="59" spans="1:11" x14ac:dyDescent="0.25">
      <c r="A59" s="132"/>
      <c r="B59" s="72">
        <v>7150</v>
      </c>
      <c r="C59" s="83" t="s">
        <v>436</v>
      </c>
      <c r="D59" s="73"/>
      <c r="E59" s="73"/>
      <c r="F59" s="73"/>
      <c r="G59" s="45"/>
      <c r="H59" s="84"/>
      <c r="I59" s="45"/>
      <c r="J59" s="73"/>
      <c r="K59" s="40">
        <f t="shared" si="0"/>
        <v>0</v>
      </c>
    </row>
    <row r="60" spans="1:11" x14ac:dyDescent="0.25">
      <c r="A60" s="132"/>
      <c r="B60" s="72">
        <v>7190</v>
      </c>
      <c r="C60" s="85" t="s">
        <v>437</v>
      </c>
      <c r="D60" s="73"/>
      <c r="E60" s="73"/>
      <c r="F60" s="73"/>
      <c r="G60" s="45"/>
      <c r="H60" s="84"/>
      <c r="I60" s="45"/>
      <c r="J60" s="73"/>
      <c r="K60" s="40">
        <f t="shared" si="0"/>
        <v>0</v>
      </c>
    </row>
    <row r="61" spans="1:11" x14ac:dyDescent="0.25">
      <c r="G61" s="73"/>
      <c r="H61" s="73"/>
      <c r="I61" s="73"/>
      <c r="J61" s="73"/>
      <c r="K61" s="35"/>
    </row>
    <row r="62" spans="1:11" ht="16.5" thickBot="1" x14ac:dyDescent="0.3">
      <c r="B62" s="72">
        <v>7100</v>
      </c>
      <c r="C62" s="71" t="s">
        <v>49</v>
      </c>
      <c r="D62" s="65"/>
      <c r="E62" s="65"/>
      <c r="F62" s="65"/>
      <c r="G62" s="43">
        <f>SUM(G55:G60)</f>
        <v>0</v>
      </c>
      <c r="H62" s="35"/>
      <c r="I62" s="43">
        <f>SUM(I55:I60)</f>
        <v>0</v>
      </c>
      <c r="J62" s="73"/>
      <c r="K62" s="43">
        <f>SUM(K55:K60)</f>
        <v>0</v>
      </c>
    </row>
    <row r="63" spans="1:11" ht="16.5" thickTop="1" x14ac:dyDescent="0.25">
      <c r="G63" s="73"/>
      <c r="H63" s="73"/>
      <c r="I63" s="73"/>
      <c r="J63" s="73"/>
      <c r="K63" s="73"/>
    </row>
    <row r="64" spans="1:11" x14ac:dyDescent="0.25">
      <c r="G64" s="73"/>
      <c r="H64" s="73"/>
      <c r="I64" s="73"/>
      <c r="J64" s="73"/>
      <c r="K64" s="73"/>
    </row>
    <row r="65" spans="2:11" ht="19.5" x14ac:dyDescent="0.35">
      <c r="B65" s="76" t="s">
        <v>438</v>
      </c>
      <c r="F65" s="65"/>
      <c r="G65" s="73"/>
      <c r="H65" s="73"/>
      <c r="I65" s="73"/>
      <c r="J65" s="73"/>
      <c r="K65" s="73"/>
    </row>
    <row r="66" spans="2:11" ht="19.5" x14ac:dyDescent="0.35">
      <c r="B66" s="76"/>
      <c r="F66" s="65"/>
      <c r="G66" s="73"/>
      <c r="H66" s="73"/>
      <c r="I66" s="73"/>
      <c r="J66" s="73"/>
      <c r="K66" s="73"/>
    </row>
    <row r="67" spans="2:11" x14ac:dyDescent="0.25">
      <c r="B67" s="71" t="s">
        <v>293</v>
      </c>
      <c r="C67" s="65"/>
      <c r="D67" s="65"/>
      <c r="G67" s="73"/>
      <c r="H67" s="73"/>
      <c r="I67" s="73"/>
      <c r="J67" s="73"/>
      <c r="K67" s="19"/>
    </row>
    <row r="68" spans="2:11" x14ac:dyDescent="0.25">
      <c r="B68" s="72">
        <v>7310</v>
      </c>
      <c r="C68" s="132" t="s">
        <v>294</v>
      </c>
      <c r="G68" s="45"/>
      <c r="H68" s="84"/>
      <c r="I68" s="45"/>
      <c r="J68" s="73"/>
      <c r="K68" s="40">
        <f>G68-I68</f>
        <v>0</v>
      </c>
    </row>
    <row r="69" spans="2:11" x14ac:dyDescent="0.25">
      <c r="B69" s="72">
        <v>7390</v>
      </c>
      <c r="C69" s="132" t="s">
        <v>125</v>
      </c>
      <c r="D69" s="147"/>
      <c r="E69" s="147"/>
      <c r="G69" s="45"/>
      <c r="H69" s="84"/>
      <c r="I69" s="45"/>
      <c r="J69" s="73"/>
      <c r="K69" s="40">
        <f>G69-I69</f>
        <v>0</v>
      </c>
    </row>
    <row r="70" spans="2:11" x14ac:dyDescent="0.25">
      <c r="C70" s="147"/>
      <c r="D70" s="147"/>
      <c r="E70" s="147"/>
      <c r="G70" s="45"/>
      <c r="H70" s="84"/>
      <c r="I70" s="45"/>
      <c r="J70" s="73"/>
      <c r="K70" s="40">
        <f>G70-I70</f>
        <v>0</v>
      </c>
    </row>
    <row r="71" spans="2:11" x14ac:dyDescent="0.25">
      <c r="G71" s="73"/>
      <c r="H71" s="73"/>
      <c r="I71" s="73"/>
      <c r="J71" s="73"/>
      <c r="K71" s="35"/>
    </row>
    <row r="72" spans="2:11" ht="16.5" thickBot="1" x14ac:dyDescent="0.3">
      <c r="B72" s="72">
        <v>7300</v>
      </c>
      <c r="C72" s="71" t="s">
        <v>302</v>
      </c>
      <c r="D72" s="65"/>
      <c r="E72" s="65"/>
      <c r="F72" s="65"/>
      <c r="G72" s="43">
        <f>SUM(G68:G70)</f>
        <v>0</v>
      </c>
      <c r="H72" s="35"/>
      <c r="I72" s="43">
        <f>SUM(I68:I70)</f>
        <v>0</v>
      </c>
      <c r="J72" s="73"/>
      <c r="K72" s="43">
        <f>SUM(K68:K70)</f>
        <v>0</v>
      </c>
    </row>
    <row r="73" spans="2:11" ht="16.5" thickTop="1" x14ac:dyDescent="0.25">
      <c r="G73" s="73"/>
      <c r="H73" s="73"/>
      <c r="I73" s="73"/>
      <c r="J73" s="73"/>
      <c r="K73" s="73"/>
    </row>
    <row r="74" spans="2:11" x14ac:dyDescent="0.25">
      <c r="B74" s="71" t="s">
        <v>359</v>
      </c>
      <c r="C74" s="65"/>
      <c r="D74" s="65"/>
      <c r="G74" s="73"/>
      <c r="H74" s="73"/>
      <c r="I74" s="73"/>
      <c r="J74" s="73"/>
      <c r="K74" s="73"/>
    </row>
    <row r="75" spans="2:11" x14ac:dyDescent="0.25">
      <c r="B75" s="72">
        <v>7410</v>
      </c>
      <c r="C75" s="132" t="s">
        <v>181</v>
      </c>
      <c r="G75" s="45"/>
      <c r="H75" s="84"/>
      <c r="I75" s="45"/>
      <c r="J75" s="73"/>
      <c r="K75" s="40">
        <f t="shared" ref="K75:K80" si="1">G75-I75</f>
        <v>0</v>
      </c>
    </row>
    <row r="76" spans="2:11" x14ac:dyDescent="0.25">
      <c r="B76" s="72">
        <v>7420</v>
      </c>
      <c r="C76" s="132" t="s">
        <v>439</v>
      </c>
      <c r="G76" s="45"/>
      <c r="H76" s="84"/>
      <c r="I76" s="45"/>
      <c r="J76" s="73"/>
      <c r="K76" s="40">
        <f t="shared" si="1"/>
        <v>0</v>
      </c>
    </row>
    <row r="77" spans="2:11" x14ac:dyDescent="0.25">
      <c r="B77" s="72">
        <v>7430</v>
      </c>
      <c r="C77" s="132" t="s">
        <v>440</v>
      </c>
      <c r="G77" s="45"/>
      <c r="H77" s="84"/>
      <c r="I77" s="45"/>
      <c r="J77" s="73"/>
      <c r="K77" s="40">
        <f>G77-I77</f>
        <v>0</v>
      </c>
    </row>
    <row r="78" spans="2:11" x14ac:dyDescent="0.25">
      <c r="B78" s="72">
        <v>7440</v>
      </c>
      <c r="C78" s="132" t="s">
        <v>176</v>
      </c>
      <c r="G78" s="45"/>
      <c r="H78" s="84"/>
      <c r="I78" s="45"/>
      <c r="J78" s="73"/>
      <c r="K78" s="40">
        <f t="shared" si="1"/>
        <v>0</v>
      </c>
    </row>
    <row r="79" spans="2:11" x14ac:dyDescent="0.25">
      <c r="B79" s="72">
        <v>7450</v>
      </c>
      <c r="C79" s="148" t="s">
        <v>441</v>
      </c>
      <c r="D79" s="137"/>
      <c r="E79" s="137"/>
      <c r="F79" s="137"/>
      <c r="G79" s="45"/>
      <c r="H79" s="84"/>
      <c r="I79" s="45"/>
      <c r="J79" s="73"/>
      <c r="K79" s="40">
        <f>G79-I79</f>
        <v>0</v>
      </c>
    </row>
    <row r="80" spans="2:11" x14ac:dyDescent="0.25">
      <c r="B80" s="72">
        <v>7490</v>
      </c>
      <c r="C80" s="132" t="s">
        <v>125</v>
      </c>
      <c r="D80" s="147"/>
      <c r="E80" s="147"/>
      <c r="G80" s="45"/>
      <c r="H80" s="84"/>
      <c r="I80" s="45"/>
      <c r="J80" s="73"/>
      <c r="K80" s="40">
        <f t="shared" si="1"/>
        <v>0</v>
      </c>
    </row>
    <row r="81" spans="1:11" x14ac:dyDescent="0.25">
      <c r="G81" s="73"/>
      <c r="H81" s="73"/>
      <c r="I81" s="73"/>
      <c r="J81" s="73"/>
      <c r="K81" s="19"/>
    </row>
    <row r="82" spans="1:11" ht="16.5" thickBot="1" x14ac:dyDescent="0.3">
      <c r="B82" s="72">
        <v>7400</v>
      </c>
      <c r="C82" s="71" t="s">
        <v>361</v>
      </c>
      <c r="D82" s="65"/>
      <c r="E82" s="65"/>
      <c r="F82" s="65"/>
      <c r="G82" s="43">
        <f>SUM(G75:G80)</f>
        <v>0</v>
      </c>
      <c r="H82" s="35"/>
      <c r="I82" s="43">
        <f>SUM(I75:I80)</f>
        <v>0</v>
      </c>
      <c r="J82" s="18"/>
      <c r="K82" s="43">
        <f>SUM(K75:K80)</f>
        <v>0</v>
      </c>
    </row>
    <row r="83" spans="1:11" ht="16.5" thickTop="1" x14ac:dyDescent="0.25">
      <c r="B83" s="72"/>
      <c r="C83" s="71"/>
      <c r="D83" s="65"/>
      <c r="E83" s="65"/>
      <c r="F83" s="65"/>
      <c r="G83" s="19"/>
      <c r="H83" s="19"/>
      <c r="I83" s="19"/>
      <c r="J83" s="73"/>
      <c r="K83" s="19"/>
    </row>
    <row r="84" spans="1:11" x14ac:dyDescent="0.25">
      <c r="B84" s="71" t="s">
        <v>323</v>
      </c>
      <c r="C84" s="65"/>
      <c r="D84" s="65"/>
      <c r="G84" s="73"/>
      <c r="H84" s="73"/>
      <c r="I84" s="73"/>
      <c r="J84" s="73"/>
      <c r="K84" s="19"/>
    </row>
    <row r="85" spans="1:11" x14ac:dyDescent="0.25">
      <c r="A85" s="132" t="s">
        <v>3</v>
      </c>
      <c r="B85" s="72">
        <v>7640</v>
      </c>
      <c r="C85" s="132" t="s">
        <v>208</v>
      </c>
      <c r="G85" s="45"/>
      <c r="H85" s="84"/>
      <c r="I85" s="45"/>
      <c r="J85" s="73"/>
      <c r="K85" s="40">
        <f>G85-I85</f>
        <v>0</v>
      </c>
    </row>
    <row r="86" spans="1:11" x14ac:dyDescent="0.25">
      <c r="B86" s="72">
        <v>7650</v>
      </c>
      <c r="C86" s="132" t="s">
        <v>326</v>
      </c>
      <c r="G86" s="45"/>
      <c r="H86" s="84"/>
      <c r="I86" s="45"/>
      <c r="J86" s="73"/>
      <c r="K86" s="40">
        <f>G86-I86</f>
        <v>0</v>
      </c>
    </row>
    <row r="87" spans="1:11" x14ac:dyDescent="0.25">
      <c r="B87" s="72">
        <v>7690</v>
      </c>
      <c r="C87" s="132" t="s">
        <v>125</v>
      </c>
      <c r="D87" s="147"/>
      <c r="E87" s="147"/>
      <c r="G87" s="45"/>
      <c r="H87" s="84"/>
      <c r="I87" s="45"/>
      <c r="J87" s="73"/>
      <c r="K87" s="40">
        <f>G87-I87</f>
        <v>0</v>
      </c>
    </row>
    <row r="88" spans="1:11" x14ac:dyDescent="0.25">
      <c r="G88" s="73"/>
      <c r="H88" s="73"/>
      <c r="I88" s="73"/>
      <c r="J88" s="73"/>
      <c r="K88" s="19"/>
    </row>
    <row r="89" spans="1:11" ht="16.5" thickBot="1" x14ac:dyDescent="0.3">
      <c r="B89" s="72">
        <v>7600</v>
      </c>
      <c r="C89" s="71" t="s">
        <v>327</v>
      </c>
      <c r="D89" s="65"/>
      <c r="E89" s="65"/>
      <c r="F89" s="65"/>
      <c r="G89" s="43">
        <f>SUM(G85:G87)</f>
        <v>0</v>
      </c>
      <c r="H89" s="35"/>
      <c r="I89" s="43">
        <f>SUM(I85:I87)</f>
        <v>0</v>
      </c>
      <c r="J89" s="18"/>
      <c r="K89" s="43">
        <f>SUM(K85:K87)</f>
        <v>0</v>
      </c>
    </row>
    <row r="90" spans="1:11" ht="16.5" thickTop="1" x14ac:dyDescent="0.25">
      <c r="B90" s="72"/>
      <c r="C90" s="71"/>
      <c r="D90" s="65"/>
      <c r="E90" s="65"/>
      <c r="F90" s="65"/>
      <c r="G90" s="19"/>
      <c r="H90" s="19"/>
      <c r="I90" s="19"/>
      <c r="J90" s="73"/>
      <c r="K90" s="19"/>
    </row>
    <row r="91" spans="1:11" x14ac:dyDescent="0.25">
      <c r="B91" s="72"/>
      <c r="C91" s="71"/>
      <c r="D91" s="65"/>
      <c r="E91" s="65"/>
      <c r="F91" s="65"/>
      <c r="G91" s="19"/>
      <c r="H91" s="19"/>
      <c r="I91" s="19"/>
      <c r="J91" s="73"/>
      <c r="K91" s="19"/>
    </row>
    <row r="92" spans="1:11" x14ac:dyDescent="0.25">
      <c r="B92" s="72"/>
      <c r="C92" s="71"/>
      <c r="D92" s="65"/>
      <c r="E92" s="65"/>
      <c r="F92" s="65"/>
      <c r="G92" s="19"/>
      <c r="H92" s="19"/>
      <c r="I92" s="19"/>
      <c r="J92" s="73"/>
      <c r="K92" s="19"/>
    </row>
    <row r="93" spans="1:11" x14ac:dyDescent="0.25">
      <c r="B93" s="72"/>
      <c r="C93" s="71"/>
      <c r="D93" s="65"/>
      <c r="E93" s="65"/>
      <c r="F93" s="65"/>
      <c r="G93" s="19"/>
      <c r="H93" s="19"/>
      <c r="I93" s="19"/>
      <c r="J93" s="73"/>
      <c r="K93" s="19"/>
    </row>
    <row r="94" spans="1:11" x14ac:dyDescent="0.25">
      <c r="B94" s="72"/>
      <c r="C94" s="71"/>
      <c r="D94" s="65"/>
      <c r="E94" s="65"/>
      <c r="F94" s="65"/>
      <c r="G94" s="19"/>
      <c r="H94" s="19"/>
      <c r="I94" s="19"/>
      <c r="J94" s="73"/>
      <c r="K94" s="19"/>
    </row>
    <row r="95" spans="1:11" x14ac:dyDescent="0.25">
      <c r="B95" s="72"/>
      <c r="C95" s="71"/>
      <c r="D95" s="65"/>
      <c r="E95" s="65"/>
      <c r="F95" s="65"/>
      <c r="G95" s="19"/>
      <c r="H95" s="19"/>
      <c r="I95" s="19"/>
      <c r="J95" s="73"/>
      <c r="K95" s="19"/>
    </row>
    <row r="96" spans="1:11" x14ac:dyDescent="0.25">
      <c r="A96" s="67" t="s">
        <v>442</v>
      </c>
      <c r="B96" s="74"/>
      <c r="C96" s="74"/>
      <c r="D96" s="74"/>
      <c r="E96" s="74"/>
      <c r="F96" s="74"/>
      <c r="G96" s="75"/>
      <c r="H96" s="75"/>
      <c r="I96" s="75"/>
      <c r="J96" s="75"/>
      <c r="K96" s="75"/>
    </row>
    <row r="97" spans="2:11" x14ac:dyDescent="0.25">
      <c r="G97" s="73"/>
      <c r="H97" s="73"/>
      <c r="I97" s="73"/>
      <c r="J97" s="73"/>
      <c r="K97" s="19"/>
    </row>
    <row r="98" spans="2:11" x14ac:dyDescent="0.25">
      <c r="G98" s="73"/>
      <c r="H98" s="73"/>
      <c r="I98" s="73"/>
      <c r="J98" s="73"/>
      <c r="K98" s="19"/>
    </row>
    <row r="99" spans="2:11" ht="19.5" x14ac:dyDescent="0.35">
      <c r="B99" s="76" t="s">
        <v>438</v>
      </c>
      <c r="F99" s="65"/>
      <c r="G99" s="73"/>
      <c r="H99" s="73"/>
      <c r="I99" s="73"/>
      <c r="J99" s="73"/>
      <c r="K99" s="73"/>
    </row>
    <row r="100" spans="2:11" ht="19.5" x14ac:dyDescent="0.35">
      <c r="G100" s="77"/>
      <c r="H100" s="77"/>
      <c r="I100" s="77"/>
      <c r="J100" s="77"/>
      <c r="K100" s="78" t="str">
        <f>K5</f>
        <v>FY 2026</v>
      </c>
    </row>
    <row r="101" spans="2:11" x14ac:dyDescent="0.25">
      <c r="G101" s="131" t="str">
        <f>G6</f>
        <v>FY 2026</v>
      </c>
      <c r="H101" s="131"/>
      <c r="I101" s="131" t="str">
        <f>I6</f>
        <v>FY 2025</v>
      </c>
      <c r="J101" s="79"/>
      <c r="K101" s="131" t="s">
        <v>34</v>
      </c>
    </row>
    <row r="102" spans="2:11" x14ac:dyDescent="0.25">
      <c r="G102" s="80" t="s">
        <v>37</v>
      </c>
      <c r="H102" s="80"/>
      <c r="I102" s="80" t="s">
        <v>38</v>
      </c>
      <c r="J102" s="81"/>
      <c r="K102" s="82" t="str">
        <f>+K52</f>
        <v>FY 2025</v>
      </c>
    </row>
    <row r="103" spans="2:11" x14ac:dyDescent="0.25">
      <c r="B103" s="65"/>
      <c r="C103" s="65"/>
      <c r="G103" s="73"/>
      <c r="H103" s="73"/>
      <c r="I103" s="73"/>
      <c r="J103" s="73"/>
      <c r="K103" s="73"/>
    </row>
    <row r="104" spans="2:11" x14ac:dyDescent="0.25">
      <c r="B104" s="71" t="s">
        <v>222</v>
      </c>
      <c r="C104" s="65"/>
      <c r="G104" s="73"/>
      <c r="H104" s="73"/>
      <c r="I104" s="73"/>
      <c r="J104" s="73"/>
      <c r="K104" s="73"/>
    </row>
    <row r="105" spans="2:11" x14ac:dyDescent="0.25">
      <c r="B105" s="72">
        <v>7920</v>
      </c>
      <c r="C105" s="132" t="s">
        <v>443</v>
      </c>
      <c r="G105" s="45"/>
      <c r="H105" s="84"/>
      <c r="I105" s="45"/>
      <c r="J105" s="73"/>
      <c r="K105" s="40">
        <f>G105-I105</f>
        <v>0</v>
      </c>
    </row>
    <row r="106" spans="2:11" x14ac:dyDescent="0.25">
      <c r="B106" s="72">
        <v>7930</v>
      </c>
      <c r="C106" s="132" t="s">
        <v>225</v>
      </c>
      <c r="G106" s="45"/>
      <c r="H106" s="84"/>
      <c r="I106" s="45"/>
      <c r="J106" s="73"/>
      <c r="K106" s="40">
        <f>G106-I106</f>
        <v>0</v>
      </c>
    </row>
    <row r="107" spans="2:11" x14ac:dyDescent="0.25">
      <c r="B107" s="72">
        <v>7990</v>
      </c>
      <c r="C107" s="132" t="s">
        <v>125</v>
      </c>
      <c r="D107" s="146"/>
      <c r="E107" s="146"/>
      <c r="F107" s="65"/>
      <c r="G107" s="45"/>
      <c r="H107" s="84"/>
      <c r="I107" s="45"/>
      <c r="J107" s="73"/>
      <c r="K107" s="40">
        <f>G107-I107</f>
        <v>0</v>
      </c>
    </row>
    <row r="108" spans="2:11" x14ac:dyDescent="0.25">
      <c r="G108" s="73"/>
      <c r="H108" s="73"/>
      <c r="I108" s="73"/>
      <c r="J108" s="73"/>
      <c r="K108" s="19"/>
    </row>
    <row r="109" spans="2:11" ht="16.5" thickBot="1" x14ac:dyDescent="0.3">
      <c r="B109" s="72">
        <v>7900</v>
      </c>
      <c r="C109" s="71" t="s">
        <v>226</v>
      </c>
      <c r="G109" s="43">
        <f>SUM(G105:G107)</f>
        <v>0</v>
      </c>
      <c r="H109" s="35"/>
      <c r="I109" s="43">
        <f>SUM(I105:I107)</f>
        <v>0</v>
      </c>
      <c r="J109" s="18"/>
      <c r="K109" s="43">
        <f>SUM(K105:K107)</f>
        <v>0</v>
      </c>
    </row>
    <row r="110" spans="2:11" ht="16.5" thickTop="1" x14ac:dyDescent="0.25">
      <c r="G110" s="35"/>
      <c r="H110" s="35"/>
      <c r="I110" s="35"/>
      <c r="J110" s="18"/>
      <c r="K110" s="35"/>
    </row>
    <row r="111" spans="2:11" x14ac:dyDescent="0.25">
      <c r="C111" s="71" t="s">
        <v>444</v>
      </c>
      <c r="G111" s="35"/>
      <c r="H111" s="35"/>
      <c r="I111" s="35"/>
      <c r="J111" s="18"/>
      <c r="K111" s="35"/>
    </row>
    <row r="112" spans="2:11" ht="16.5" thickBot="1" x14ac:dyDescent="0.3">
      <c r="B112" s="71">
        <v>7000</v>
      </c>
      <c r="C112" s="71" t="s">
        <v>364</v>
      </c>
      <c r="G112" s="43">
        <f>G72+G82+G89+G109</f>
        <v>0</v>
      </c>
      <c r="H112" s="43"/>
      <c r="I112" s="43">
        <f>I72+I82+I89+I109</f>
        <v>0</v>
      </c>
      <c r="J112" s="18"/>
      <c r="K112" s="43">
        <f>K72+K82+K89+K109</f>
        <v>0</v>
      </c>
    </row>
    <row r="113" spans="2:11" ht="16.5" thickTop="1" x14ac:dyDescent="0.25">
      <c r="B113" s="65"/>
      <c r="C113" s="71"/>
      <c r="G113" s="19"/>
      <c r="H113" s="19"/>
      <c r="I113" s="19"/>
      <c r="J113" s="73"/>
      <c r="K113" s="19"/>
    </row>
    <row r="114" spans="2:11" x14ac:dyDescent="0.25">
      <c r="B114" s="65"/>
      <c r="C114" s="71"/>
      <c r="G114" s="19"/>
      <c r="H114" s="19"/>
      <c r="I114" s="19"/>
      <c r="J114" s="73"/>
      <c r="K114" s="19"/>
    </row>
    <row r="115" spans="2:11" x14ac:dyDescent="0.25">
      <c r="B115" s="65"/>
      <c r="C115" s="71"/>
      <c r="G115" s="19"/>
      <c r="H115" s="19"/>
      <c r="I115" s="19"/>
      <c r="J115" s="73"/>
      <c r="K115" s="19"/>
    </row>
    <row r="116" spans="2:11" x14ac:dyDescent="0.25">
      <c r="B116" s="65"/>
      <c r="C116" s="71"/>
      <c r="G116" s="19"/>
      <c r="H116" s="19"/>
      <c r="I116" s="19"/>
      <c r="J116" s="73"/>
      <c r="K116" s="19"/>
    </row>
    <row r="117" spans="2:11" x14ac:dyDescent="0.25">
      <c r="B117" s="65"/>
      <c r="C117" s="71"/>
      <c r="G117" s="19"/>
      <c r="H117" s="19"/>
      <c r="I117" s="19"/>
      <c r="J117" s="73"/>
      <c r="K117" s="19"/>
    </row>
    <row r="118" spans="2:11" x14ac:dyDescent="0.25">
      <c r="B118" s="65"/>
      <c r="C118" s="71"/>
      <c r="G118" s="19"/>
      <c r="H118" s="19"/>
      <c r="I118" s="19"/>
      <c r="J118" s="73"/>
      <c r="K118" s="19"/>
    </row>
    <row r="119" spans="2:11" x14ac:dyDescent="0.25">
      <c r="B119" s="65"/>
      <c r="C119" s="71"/>
      <c r="G119" s="19"/>
      <c r="H119" s="19"/>
      <c r="I119" s="19"/>
      <c r="J119" s="73"/>
      <c r="K119" s="19"/>
    </row>
    <row r="120" spans="2:11" x14ac:dyDescent="0.25">
      <c r="B120" s="65"/>
      <c r="C120" s="71"/>
      <c r="G120" s="19"/>
      <c r="H120" s="19"/>
      <c r="I120" s="19"/>
      <c r="J120" s="73"/>
      <c r="K120" s="19"/>
    </row>
    <row r="121" spans="2:11" x14ac:dyDescent="0.25">
      <c r="B121" s="65"/>
      <c r="C121" s="71"/>
      <c r="G121" s="19"/>
      <c r="H121" s="19"/>
      <c r="I121" s="19"/>
      <c r="J121" s="73"/>
      <c r="K121" s="19"/>
    </row>
    <row r="122" spans="2:11" x14ac:dyDescent="0.25">
      <c r="B122" s="65"/>
      <c r="C122" s="71"/>
      <c r="G122" s="19"/>
      <c r="H122" s="19"/>
      <c r="I122" s="19"/>
      <c r="J122" s="73"/>
      <c r="K122" s="19"/>
    </row>
    <row r="123" spans="2:11" x14ac:dyDescent="0.25">
      <c r="B123" s="65"/>
      <c r="C123" s="71"/>
      <c r="G123" s="19"/>
      <c r="H123" s="19"/>
      <c r="I123" s="19"/>
      <c r="J123" s="73"/>
      <c r="K123" s="19"/>
    </row>
    <row r="124" spans="2:11" x14ac:dyDescent="0.25">
      <c r="B124" s="65"/>
      <c r="C124" s="71"/>
      <c r="G124" s="19"/>
      <c r="H124" s="19"/>
      <c r="I124" s="19"/>
      <c r="J124" s="73"/>
      <c r="K124" s="19"/>
    </row>
    <row r="125" spans="2:11" x14ac:dyDescent="0.25">
      <c r="B125" s="65"/>
      <c r="C125" s="71"/>
      <c r="G125" s="19"/>
      <c r="H125" s="19"/>
      <c r="I125" s="19"/>
      <c r="J125" s="73"/>
      <c r="K125" s="19"/>
    </row>
    <row r="126" spans="2:11" x14ac:dyDescent="0.25">
      <c r="B126" s="65"/>
      <c r="C126" s="71"/>
      <c r="G126" s="19"/>
      <c r="H126" s="19"/>
      <c r="I126" s="19"/>
      <c r="J126" s="73"/>
      <c r="K126" s="19"/>
    </row>
    <row r="127" spans="2:11" x14ac:dyDescent="0.25">
      <c r="B127" s="65"/>
      <c r="C127" s="71"/>
      <c r="G127" s="19"/>
      <c r="H127" s="19"/>
      <c r="I127" s="19"/>
      <c r="J127" s="73"/>
      <c r="K127" s="19"/>
    </row>
    <row r="128" spans="2:11" x14ac:dyDescent="0.25">
      <c r="B128" s="65"/>
      <c r="C128" s="71"/>
      <c r="G128" s="19"/>
      <c r="H128" s="19"/>
      <c r="I128" s="19"/>
      <c r="J128" s="73"/>
      <c r="K128" s="19"/>
    </row>
    <row r="129" spans="1:11" x14ac:dyDescent="0.25">
      <c r="B129" s="65"/>
      <c r="C129" s="71"/>
      <c r="G129" s="19"/>
      <c r="H129" s="19"/>
      <c r="I129" s="19"/>
      <c r="J129" s="73"/>
      <c r="K129" s="19"/>
    </row>
    <row r="130" spans="1:11" x14ac:dyDescent="0.25">
      <c r="B130" s="65"/>
      <c r="C130" s="71"/>
      <c r="G130" s="19"/>
      <c r="H130" s="19"/>
      <c r="I130" s="19"/>
      <c r="J130" s="73"/>
      <c r="K130" s="19"/>
    </row>
    <row r="131" spans="1:11" x14ac:dyDescent="0.25">
      <c r="B131" s="65"/>
      <c r="C131" s="71"/>
      <c r="G131" s="19"/>
      <c r="H131" s="19"/>
      <c r="I131" s="19"/>
      <c r="J131" s="73"/>
      <c r="K131" s="19"/>
    </row>
    <row r="132" spans="1:11" x14ac:dyDescent="0.25">
      <c r="B132" s="65"/>
      <c r="C132" s="71"/>
      <c r="G132" s="19"/>
      <c r="H132" s="19"/>
      <c r="I132" s="19"/>
      <c r="J132" s="73"/>
      <c r="K132" s="19"/>
    </row>
    <row r="133" spans="1:11" x14ac:dyDescent="0.25">
      <c r="B133" s="65"/>
      <c r="C133" s="71"/>
      <c r="G133" s="19"/>
      <c r="H133" s="19"/>
      <c r="I133" s="19"/>
      <c r="J133" s="73"/>
      <c r="K133" s="19"/>
    </row>
    <row r="134" spans="1:11" x14ac:dyDescent="0.25">
      <c r="B134" s="65"/>
      <c r="C134" s="71"/>
      <c r="G134" s="19"/>
      <c r="H134" s="19"/>
      <c r="I134" s="19"/>
      <c r="J134" s="73"/>
      <c r="K134" s="19"/>
    </row>
    <row r="135" spans="1:11" x14ac:dyDescent="0.25">
      <c r="B135" s="65"/>
      <c r="C135" s="71"/>
      <c r="G135" s="19"/>
      <c r="H135" s="19"/>
      <c r="I135" s="19"/>
      <c r="J135" s="73"/>
      <c r="K135" s="19"/>
    </row>
    <row r="136" spans="1:11" x14ac:dyDescent="0.25">
      <c r="B136" s="65"/>
      <c r="C136" s="71"/>
      <c r="G136" s="19"/>
      <c r="H136" s="19"/>
      <c r="I136" s="19"/>
      <c r="J136" s="73"/>
      <c r="K136" s="19"/>
    </row>
    <row r="137" spans="1:11" x14ac:dyDescent="0.25">
      <c r="B137" s="65"/>
      <c r="C137" s="71"/>
      <c r="G137" s="19"/>
      <c r="H137" s="19"/>
      <c r="I137" s="19"/>
      <c r="J137" s="73"/>
      <c r="K137" s="19"/>
    </row>
    <row r="138" spans="1:11" x14ac:dyDescent="0.25">
      <c r="B138" s="65"/>
      <c r="C138" s="71"/>
      <c r="G138" s="19"/>
      <c r="H138" s="19"/>
      <c r="I138" s="19"/>
      <c r="J138" s="73"/>
      <c r="K138" s="19"/>
    </row>
    <row r="139" spans="1:11" x14ac:dyDescent="0.25">
      <c r="B139" s="65"/>
      <c r="C139" s="71"/>
      <c r="G139" s="19"/>
      <c r="H139" s="19"/>
      <c r="I139" s="19"/>
      <c r="J139" s="73"/>
      <c r="K139" s="19"/>
    </row>
    <row r="140" spans="1:11" x14ac:dyDescent="0.25">
      <c r="B140" s="65"/>
      <c r="C140" s="71"/>
      <c r="G140" s="19"/>
      <c r="H140" s="19"/>
      <c r="I140" s="19"/>
      <c r="J140" s="73"/>
      <c r="K140" s="19"/>
    </row>
    <row r="141" spans="1:11" x14ac:dyDescent="0.25">
      <c r="B141" s="65"/>
      <c r="C141" s="71"/>
      <c r="G141" s="19"/>
      <c r="H141" s="19"/>
      <c r="I141" s="19"/>
      <c r="J141" s="73"/>
      <c r="K141" s="19"/>
    </row>
    <row r="142" spans="1:11" x14ac:dyDescent="0.25">
      <c r="B142" s="65"/>
      <c r="C142" s="71"/>
      <c r="G142" s="19"/>
      <c r="H142" s="19"/>
      <c r="I142" s="19"/>
      <c r="J142" s="73"/>
      <c r="K142" s="19"/>
    </row>
    <row r="143" spans="1:11" x14ac:dyDescent="0.25">
      <c r="B143" s="65"/>
      <c r="C143" s="71"/>
      <c r="G143" s="19"/>
      <c r="H143" s="19"/>
      <c r="I143" s="19"/>
      <c r="J143" s="73"/>
      <c r="K143" s="19"/>
    </row>
    <row r="144" spans="1:11" x14ac:dyDescent="0.25">
      <c r="A144" s="67" t="s">
        <v>445</v>
      </c>
      <c r="B144" s="67"/>
      <c r="C144" s="67"/>
      <c r="D144" s="74"/>
      <c r="E144" s="74"/>
      <c r="F144" s="74"/>
      <c r="G144" s="75"/>
      <c r="H144" s="75"/>
      <c r="I144" s="75"/>
      <c r="J144" s="75"/>
      <c r="K144" s="75"/>
    </row>
    <row r="145" spans="1:11" x14ac:dyDescent="0.25">
      <c r="A145" s="67"/>
      <c r="B145" s="67"/>
      <c r="C145" s="67"/>
      <c r="D145" s="74"/>
      <c r="E145" s="74"/>
      <c r="F145" s="74"/>
      <c r="G145" s="75"/>
      <c r="H145" s="75"/>
      <c r="I145" s="75"/>
      <c r="J145" s="75"/>
      <c r="K145" s="75"/>
    </row>
    <row r="146" spans="1:11" x14ac:dyDescent="0.25">
      <c r="A146" s="67"/>
      <c r="B146" s="67"/>
      <c r="C146" s="67"/>
      <c r="D146" s="74"/>
      <c r="E146" s="74"/>
      <c r="F146" s="74"/>
      <c r="G146" s="75"/>
      <c r="H146" s="75"/>
      <c r="I146" s="75"/>
      <c r="J146" s="75"/>
      <c r="K146" s="75"/>
    </row>
    <row r="147" spans="1:11" x14ac:dyDescent="0.25">
      <c r="A147" s="67"/>
      <c r="B147" s="67"/>
      <c r="C147" s="67"/>
      <c r="D147" s="74"/>
      <c r="E147" s="74"/>
      <c r="F147" s="74"/>
      <c r="G147" s="75"/>
      <c r="H147" s="75"/>
      <c r="I147" s="75"/>
      <c r="J147" s="75"/>
      <c r="K147" s="75"/>
    </row>
    <row r="148" spans="1:11" x14ac:dyDescent="0.25">
      <c r="A148" s="67"/>
      <c r="B148" s="67"/>
      <c r="C148" s="67"/>
      <c r="D148" s="74"/>
      <c r="E148" s="74"/>
      <c r="F148" s="74"/>
      <c r="G148" s="75"/>
      <c r="H148" s="75"/>
      <c r="I148" s="75"/>
      <c r="J148" s="75"/>
      <c r="K148" s="75"/>
    </row>
    <row r="149" spans="1:11" x14ac:dyDescent="0.25">
      <c r="A149" s="67"/>
      <c r="B149" s="67"/>
      <c r="C149" s="67"/>
      <c r="D149" s="74"/>
      <c r="E149" s="74"/>
      <c r="F149" s="74"/>
      <c r="G149" s="75"/>
      <c r="H149" s="75"/>
      <c r="I149" s="75"/>
      <c r="J149" s="75"/>
      <c r="K149" s="75"/>
    </row>
    <row r="150" spans="1:11" x14ac:dyDescent="0.25">
      <c r="A150" s="67"/>
      <c r="B150" s="67"/>
      <c r="C150" s="67"/>
      <c r="D150" s="74"/>
      <c r="E150" s="74"/>
      <c r="F150" s="74"/>
      <c r="G150" s="75"/>
      <c r="H150" s="75"/>
      <c r="I150" s="75"/>
      <c r="J150" s="75"/>
      <c r="K150" s="75"/>
    </row>
    <row r="151" spans="1:11" x14ac:dyDescent="0.25">
      <c r="A151" s="67"/>
      <c r="B151" s="67"/>
      <c r="C151" s="67"/>
      <c r="D151" s="74"/>
      <c r="E151" s="74"/>
      <c r="F151" s="74"/>
      <c r="G151" s="75"/>
      <c r="H151" s="75"/>
      <c r="I151" s="75"/>
      <c r="J151" s="75"/>
      <c r="K151" s="75"/>
    </row>
    <row r="152" spans="1:11" x14ac:dyDescent="0.25">
      <c r="A152" s="67"/>
      <c r="B152" s="67"/>
      <c r="C152" s="67"/>
      <c r="D152" s="74"/>
      <c r="E152" s="74"/>
      <c r="F152" s="74"/>
      <c r="G152" s="75"/>
      <c r="H152" s="75"/>
      <c r="I152" s="75"/>
      <c r="J152" s="75"/>
      <c r="K152" s="75"/>
    </row>
    <row r="153" spans="1:11" x14ac:dyDescent="0.25">
      <c r="A153" s="67"/>
      <c r="B153" s="67"/>
      <c r="C153" s="67"/>
      <c r="D153" s="74"/>
      <c r="E153" s="74"/>
      <c r="F153" s="74"/>
      <c r="G153" s="75"/>
      <c r="H153" s="75"/>
      <c r="I153" s="75"/>
      <c r="J153" s="75"/>
      <c r="K153" s="75"/>
    </row>
    <row r="154" spans="1:11" x14ac:dyDescent="0.25">
      <c r="A154" s="67"/>
      <c r="B154" s="67"/>
      <c r="C154" s="67"/>
      <c r="D154" s="74"/>
      <c r="E154" s="74"/>
      <c r="F154" s="74"/>
      <c r="G154" s="75"/>
      <c r="H154" s="75"/>
      <c r="I154" s="75"/>
      <c r="J154" s="75"/>
      <c r="K154" s="75"/>
    </row>
    <row r="155" spans="1:11" x14ac:dyDescent="0.25">
      <c r="A155" s="67"/>
      <c r="B155" s="67"/>
      <c r="C155" s="67"/>
      <c r="D155" s="74"/>
      <c r="E155" s="74"/>
      <c r="F155" s="74"/>
      <c r="G155" s="75"/>
      <c r="H155" s="75"/>
      <c r="I155" s="75"/>
      <c r="J155" s="75"/>
      <c r="K155" s="75"/>
    </row>
    <row r="156" spans="1:11" x14ac:dyDescent="0.25">
      <c r="A156" s="67"/>
      <c r="B156" s="67"/>
      <c r="C156" s="67"/>
      <c r="D156" s="74"/>
      <c r="E156" s="74"/>
      <c r="F156" s="74"/>
      <c r="G156" s="75"/>
      <c r="H156" s="75"/>
      <c r="I156" s="75"/>
      <c r="J156" s="75"/>
      <c r="K156" s="75"/>
    </row>
    <row r="157" spans="1:11" x14ac:dyDescent="0.25">
      <c r="A157" s="67"/>
      <c r="B157" s="67"/>
      <c r="C157" s="67"/>
      <c r="D157" s="74"/>
      <c r="E157" s="74"/>
      <c r="F157" s="74"/>
      <c r="G157" s="75"/>
      <c r="H157" s="75"/>
      <c r="I157" s="75"/>
      <c r="J157" s="75"/>
      <c r="K157" s="75"/>
    </row>
    <row r="158" spans="1:11" x14ac:dyDescent="0.25">
      <c r="A158" s="67"/>
      <c r="B158" s="67"/>
      <c r="C158" s="67"/>
      <c r="D158" s="74"/>
      <c r="E158" s="74"/>
      <c r="F158" s="74"/>
      <c r="G158" s="75"/>
      <c r="H158" s="75"/>
      <c r="I158" s="75"/>
      <c r="J158" s="75"/>
      <c r="K158" s="75"/>
    </row>
    <row r="159" spans="1:11" x14ac:dyDescent="0.25">
      <c r="G159" s="73"/>
      <c r="H159" s="73"/>
      <c r="I159" s="73"/>
      <c r="J159" s="73"/>
      <c r="K159" s="73"/>
    </row>
    <row r="160" spans="1:11" x14ac:dyDescent="0.25">
      <c r="G160" s="73"/>
      <c r="H160" s="73"/>
      <c r="I160" s="73"/>
      <c r="J160" s="73"/>
      <c r="K160" s="73"/>
    </row>
    <row r="161" spans="7:11" x14ac:dyDescent="0.25">
      <c r="G161" s="73"/>
      <c r="H161" s="73"/>
      <c r="I161" s="73"/>
      <c r="J161" s="73"/>
      <c r="K161" s="73"/>
    </row>
    <row r="162" spans="7:11" x14ac:dyDescent="0.25">
      <c r="G162" s="73"/>
      <c r="H162" s="73"/>
      <c r="I162" s="73"/>
      <c r="J162" s="73"/>
      <c r="K162" s="73"/>
    </row>
    <row r="163" spans="7:11" x14ac:dyDescent="0.25">
      <c r="G163" s="73"/>
      <c r="H163" s="73"/>
      <c r="I163" s="73"/>
      <c r="J163" s="73"/>
      <c r="K163" s="73"/>
    </row>
    <row r="164" spans="7:11" x14ac:dyDescent="0.25">
      <c r="G164" s="73"/>
      <c r="H164" s="73"/>
      <c r="I164" s="73"/>
      <c r="J164" s="73"/>
      <c r="K164" s="73"/>
    </row>
    <row r="165" spans="7:11" x14ac:dyDescent="0.25">
      <c r="G165" s="73"/>
      <c r="H165" s="73"/>
      <c r="I165" s="73"/>
      <c r="J165" s="73"/>
      <c r="K165" s="73"/>
    </row>
    <row r="166" spans="7:11" x14ac:dyDescent="0.25">
      <c r="G166" s="73"/>
      <c r="H166" s="73"/>
      <c r="I166" s="73"/>
      <c r="J166" s="73"/>
      <c r="K166" s="73"/>
    </row>
    <row r="167" spans="7:11" x14ac:dyDescent="0.25">
      <c r="G167" s="73"/>
      <c r="H167" s="73"/>
      <c r="I167" s="73"/>
      <c r="J167" s="73"/>
      <c r="K167" s="73"/>
    </row>
    <row r="168" spans="7:11" x14ac:dyDescent="0.25">
      <c r="G168" s="73"/>
      <c r="H168" s="73"/>
      <c r="I168" s="73"/>
      <c r="J168" s="73"/>
      <c r="K168" s="73"/>
    </row>
    <row r="169" spans="7:11" x14ac:dyDescent="0.25">
      <c r="G169" s="73"/>
      <c r="H169" s="73"/>
      <c r="I169" s="73"/>
      <c r="J169" s="73"/>
      <c r="K169" s="73"/>
    </row>
    <row r="170" spans="7:11" x14ac:dyDescent="0.25">
      <c r="G170" s="73"/>
      <c r="H170" s="73"/>
      <c r="I170" s="73"/>
      <c r="J170" s="73"/>
      <c r="K170" s="73"/>
    </row>
    <row r="171" spans="7:11" x14ac:dyDescent="0.25">
      <c r="G171" s="73"/>
      <c r="H171" s="73"/>
      <c r="I171" s="73"/>
      <c r="J171" s="73"/>
      <c r="K171" s="73"/>
    </row>
    <row r="172" spans="7:11" x14ac:dyDescent="0.25">
      <c r="G172" s="73"/>
      <c r="H172" s="73"/>
      <c r="I172" s="73"/>
      <c r="J172" s="73"/>
      <c r="K172" s="73"/>
    </row>
    <row r="173" spans="7:11" x14ac:dyDescent="0.25">
      <c r="G173" s="73"/>
      <c r="H173" s="73"/>
      <c r="I173" s="73"/>
      <c r="J173" s="73"/>
      <c r="K173" s="73"/>
    </row>
    <row r="174" spans="7:11" x14ac:dyDescent="0.25">
      <c r="G174" s="73"/>
      <c r="H174" s="73"/>
      <c r="I174" s="73"/>
      <c r="J174" s="73"/>
      <c r="K174" s="73"/>
    </row>
    <row r="175" spans="7:11" x14ac:dyDescent="0.25">
      <c r="G175" s="73"/>
      <c r="H175" s="73"/>
      <c r="I175" s="73"/>
      <c r="J175" s="73"/>
      <c r="K175" s="73"/>
    </row>
    <row r="176" spans="7:11" x14ac:dyDescent="0.25">
      <c r="G176" s="73"/>
      <c r="H176" s="73"/>
      <c r="I176" s="73"/>
      <c r="J176" s="73"/>
      <c r="K176" s="73"/>
    </row>
  </sheetData>
  <mergeCells count="7">
    <mergeCell ref="D107:E107"/>
    <mergeCell ref="D80:E80"/>
    <mergeCell ref="C79:F79"/>
    <mergeCell ref="A2:K2"/>
    <mergeCell ref="D69:E69"/>
    <mergeCell ref="C70:E70"/>
    <mergeCell ref="D87:E87"/>
  </mergeCells>
  <phoneticPr fontId="15" type="noConversion"/>
  <pageMargins left="0.05" right="0.05" top="0.05" bottom="0.05" header="0.5" footer="0.5"/>
  <pageSetup scale="95" orientation="portrait" r:id="rId1"/>
  <headerFooter alignWithMargins="0"/>
  <rowBreaks count="2" manualBreakCount="2">
    <brk id="48" max="10" man="1"/>
    <brk id="9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Title</vt:lpstr>
      <vt:lpstr>Parish</vt:lpstr>
      <vt:lpstr>Elem School</vt:lpstr>
      <vt:lpstr>Rel Ed</vt:lpstr>
      <vt:lpstr>High School</vt:lpstr>
      <vt:lpstr>Cemetery</vt:lpstr>
      <vt:lpstr>Cemetery!Print_Area</vt:lpstr>
      <vt:lpstr>Title!Print_Area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Licensed User</dc:creator>
  <cp:keywords/>
  <dc:description/>
  <cp:lastModifiedBy>Bernadette Baker</cp:lastModifiedBy>
  <cp:revision/>
  <dcterms:created xsi:type="dcterms:W3CDTF">2003-04-15T13:03:22Z</dcterms:created>
  <dcterms:modified xsi:type="dcterms:W3CDTF">2025-02-11T13:45:03Z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Jet Reports Function Literals">
    <vt:lpwstr>,	;	,	{	}	[@[{0}]]	1033	1033</vt:lpwstr>
  </property>
</Properties>
</file>